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32"/>
  <workbookPr defaultThemeVersion="124226"/>
  <mc:AlternateContent xmlns:mc="http://schemas.openxmlformats.org/markup-compatibility/2006">
    <mc:Choice Requires="x15">
      <x15ac:absPath xmlns:x15ac="http://schemas.microsoft.com/office/spreadsheetml/2010/11/ac" url="C:\Users\f00327\Desktop\"/>
    </mc:Choice>
  </mc:AlternateContent>
  <xr:revisionPtr revIDLastSave="0" documentId="8_{0EDB4F35-6E12-4220-AA42-1285A7809584}" xr6:coauthVersionLast="47" xr6:coauthVersionMax="47" xr10:uidLastSave="{00000000-0000-0000-0000-000000000000}"/>
  <bookViews>
    <workbookView xWindow="-120" yWindow="-120" windowWidth="29040" windowHeight="15720" tabRatio="482"/>
  </bookViews>
  <sheets>
    <sheet name="中央各機關補助款執行情形表1-9月" sheetId="45" r:id="rId1"/>
  </sheets>
  <definedNames>
    <definedName name="_xlnm._FilterDatabase" localSheetId="0" hidden="1">'中央各機關補助款執行情形表1-9月'!$A$6:$O$39</definedName>
    <definedName name="_xlnm.Print_Titles" localSheetId="0">'中央各機關補助款執行情形表1-9月'!$1:$6</definedName>
    <definedName name="說明">#REF!</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 i="45" l="1"/>
  <c r="B7" i="45"/>
  <c r="E34" i="45"/>
  <c r="H42" i="45"/>
  <c r="I42" i="45"/>
  <c r="H43" i="45"/>
  <c r="I43" i="45"/>
  <c r="L40" i="45"/>
  <c r="L41" i="45"/>
  <c r="M41" i="45" s="1"/>
  <c r="L42" i="45"/>
  <c r="L43" i="45"/>
  <c r="M43" i="45"/>
  <c r="K41" i="45"/>
  <c r="K42" i="45"/>
  <c r="M42" i="45"/>
  <c r="K43" i="45"/>
  <c r="H41" i="45"/>
  <c r="I41" i="45"/>
  <c r="D40" i="45"/>
  <c r="O40" i="45" s="1"/>
  <c r="H40" i="45"/>
  <c r="I40" i="45" s="1"/>
  <c r="K40" i="45"/>
  <c r="M40" i="45" s="1"/>
  <c r="D41" i="45"/>
  <c r="O41" i="45" s="1"/>
  <c r="D42" i="45"/>
  <c r="D43" i="45"/>
  <c r="M12" i="45"/>
  <c r="K13" i="45"/>
  <c r="M13" i="45"/>
  <c r="H12" i="45"/>
  <c r="I12" i="45" s="1"/>
  <c r="H13" i="45"/>
  <c r="I13" i="45" s="1"/>
  <c r="K12" i="45"/>
  <c r="D14" i="45"/>
  <c r="O14" i="45" s="1"/>
  <c r="H18" i="45"/>
  <c r="I18" i="45"/>
  <c r="H15" i="45"/>
  <c r="I15" i="45"/>
  <c r="H24" i="45"/>
  <c r="I24" i="45"/>
  <c r="H19" i="45"/>
  <c r="I19" i="45" s="1"/>
  <c r="L26" i="45"/>
  <c r="L25" i="45"/>
  <c r="L24" i="45"/>
  <c r="L23" i="45"/>
  <c r="L22" i="45"/>
  <c r="L21" i="45"/>
  <c r="M21" i="45"/>
  <c r="L20" i="45"/>
  <c r="L19" i="45"/>
  <c r="M19" i="45" s="1"/>
  <c r="L18" i="45"/>
  <c r="L16" i="45"/>
  <c r="M16" i="45"/>
  <c r="L15" i="45"/>
  <c r="K26" i="45"/>
  <c r="M26" i="45" s="1"/>
  <c r="K25" i="45"/>
  <c r="M25" i="45" s="1"/>
  <c r="K24" i="45"/>
  <c r="M24" i="45"/>
  <c r="K23" i="45"/>
  <c r="M23" i="45" s="1"/>
  <c r="K22" i="45"/>
  <c r="M22" i="45"/>
  <c r="K21" i="45"/>
  <c r="K20" i="45"/>
  <c r="K19" i="45"/>
  <c r="K18" i="45"/>
  <c r="M18" i="45"/>
  <c r="K16" i="45"/>
  <c r="K15" i="45"/>
  <c r="M15" i="45"/>
  <c r="H16" i="45"/>
  <c r="I16" i="45" s="1"/>
  <c r="E16" i="45"/>
  <c r="D16" i="45"/>
  <c r="O16" i="45" s="1"/>
  <c r="H25" i="45"/>
  <c r="I25" i="45"/>
  <c r="D25" i="45"/>
  <c r="O25" i="45"/>
  <c r="G17" i="45"/>
  <c r="G7" i="45" s="1"/>
  <c r="F17" i="45"/>
  <c r="F7" i="45" s="1"/>
  <c r="H17" i="45"/>
  <c r="I17" i="45"/>
  <c r="D22" i="45"/>
  <c r="H22" i="45"/>
  <c r="O22" i="45" s="1"/>
  <c r="D23" i="45"/>
  <c r="O23" i="45" s="1"/>
  <c r="H23" i="45"/>
  <c r="D24" i="45"/>
  <c r="O24" i="45"/>
  <c r="D26" i="45"/>
  <c r="H26" i="45"/>
  <c r="O26" i="45" s="1"/>
  <c r="I26" i="45"/>
  <c r="D27" i="45"/>
  <c r="H27" i="45"/>
  <c r="O27" i="45" s="1"/>
  <c r="D28" i="45"/>
  <c r="O28" i="45" s="1"/>
  <c r="H28" i="45"/>
  <c r="I28" i="45" s="1"/>
  <c r="D29" i="45"/>
  <c r="H29" i="45"/>
  <c r="I29" i="45" s="1"/>
  <c r="D30" i="45"/>
  <c r="O30" i="45" s="1"/>
  <c r="H30" i="45"/>
  <c r="I30" i="45"/>
  <c r="D31" i="45"/>
  <c r="H31" i="45"/>
  <c r="I31" i="45" s="1"/>
  <c r="D32" i="45"/>
  <c r="O32" i="45" s="1"/>
  <c r="H32" i="45"/>
  <c r="I32" i="45"/>
  <c r="H34" i="45"/>
  <c r="I34" i="45" s="1"/>
  <c r="D35" i="45"/>
  <c r="H35" i="45"/>
  <c r="I35" i="45" s="1"/>
  <c r="D36" i="45"/>
  <c r="H36" i="45"/>
  <c r="I36" i="45" s="1"/>
  <c r="D38" i="45"/>
  <c r="D39" i="45"/>
  <c r="O39" i="45" s="1"/>
  <c r="H39" i="45"/>
  <c r="K27" i="45"/>
  <c r="L27" i="45"/>
  <c r="K28" i="45"/>
  <c r="M28" i="45" s="1"/>
  <c r="L28" i="45"/>
  <c r="K29" i="45"/>
  <c r="M29" i="45" s="1"/>
  <c r="L29" i="45"/>
  <c r="K30" i="45"/>
  <c r="L30" i="45"/>
  <c r="K31" i="45"/>
  <c r="M31" i="45" s="1"/>
  <c r="L31" i="45"/>
  <c r="K32" i="45"/>
  <c r="M32" i="45"/>
  <c r="L32" i="45"/>
  <c r="K33" i="45"/>
  <c r="M33" i="45" s="1"/>
  <c r="L33" i="45"/>
  <c r="K34" i="45"/>
  <c r="L34" i="45"/>
  <c r="K35" i="45"/>
  <c r="M35" i="45"/>
  <c r="L35" i="45"/>
  <c r="K36" i="45"/>
  <c r="L36" i="45"/>
  <c r="M36" i="45"/>
  <c r="K37" i="45"/>
  <c r="L37" i="45"/>
  <c r="M37" i="45"/>
  <c r="K38" i="45"/>
  <c r="M38" i="45"/>
  <c r="L38" i="45"/>
  <c r="K39" i="45"/>
  <c r="M39" i="45"/>
  <c r="L39" i="45"/>
  <c r="H33" i="45"/>
  <c r="O33" i="45" s="1"/>
  <c r="I33" i="45"/>
  <c r="H37" i="45"/>
  <c r="I37" i="45" s="1"/>
  <c r="H38" i="45"/>
  <c r="I38" i="45" s="1"/>
  <c r="O38" i="45"/>
  <c r="D33" i="45"/>
  <c r="D34" i="45"/>
  <c r="O34" i="45" s="1"/>
  <c r="D37" i="45"/>
  <c r="H8" i="45"/>
  <c r="I8" i="45" s="1"/>
  <c r="H9" i="45"/>
  <c r="I9" i="45"/>
  <c r="H10" i="45"/>
  <c r="I10" i="45" s="1"/>
  <c r="H11" i="45"/>
  <c r="I11" i="45"/>
  <c r="H14" i="45"/>
  <c r="H20" i="45"/>
  <c r="I20" i="45"/>
  <c r="H21" i="45"/>
  <c r="I21" i="45" s="1"/>
  <c r="D8" i="45"/>
  <c r="D9" i="45"/>
  <c r="O9" i="45"/>
  <c r="D10" i="45"/>
  <c r="O10" i="45" s="1"/>
  <c r="D11" i="45"/>
  <c r="O11" i="45"/>
  <c r="D15" i="45"/>
  <c r="O15" i="45" s="1"/>
  <c r="D17" i="45"/>
  <c r="D18" i="45"/>
  <c r="O18" i="45"/>
  <c r="D19" i="45"/>
  <c r="O19" i="45" s="1"/>
  <c r="D20" i="45"/>
  <c r="O20" i="45"/>
  <c r="D21" i="45"/>
  <c r="O21" i="45" s="1"/>
  <c r="L8" i="45"/>
  <c r="M8" i="45" s="1"/>
  <c r="K8" i="45"/>
  <c r="L9" i="45"/>
  <c r="M9" i="45" s="1"/>
  <c r="K9" i="45"/>
  <c r="L10" i="45"/>
  <c r="K10" i="45"/>
  <c r="M10" i="45" s="1"/>
  <c r="L11" i="45"/>
  <c r="K11" i="45"/>
  <c r="M11" i="45" s="1"/>
  <c r="L14" i="45"/>
  <c r="M14" i="45"/>
  <c r="K14" i="45"/>
  <c r="M20" i="45"/>
  <c r="E23" i="45"/>
  <c r="I23" i="45" s="1"/>
  <c r="M30" i="45"/>
  <c r="O8" i="45"/>
  <c r="M27" i="45"/>
  <c r="I27" i="45"/>
  <c r="E22" i="45"/>
  <c r="M34" i="45"/>
  <c r="I39" i="45"/>
  <c r="O29" i="45"/>
  <c r="O17" i="45"/>
  <c r="K17" i="45"/>
  <c r="H7" i="45" l="1"/>
  <c r="K7" i="45"/>
  <c r="L7" i="45"/>
  <c r="O37" i="45"/>
  <c r="E7" i="45"/>
  <c r="I22" i="45"/>
  <c r="O31" i="45"/>
  <c r="O36" i="45"/>
  <c r="O35" i="45"/>
  <c r="L17" i="45"/>
  <c r="M17" i="45" s="1"/>
  <c r="D7" i="45"/>
  <c r="O7" i="45" s="1"/>
  <c r="M7" i="45" l="1"/>
  <c r="I7" i="45"/>
</calcChain>
</file>

<file path=xl/comments1.xml><?xml version="1.0" encoding="utf-8"?>
<comments xmlns="http://schemas.openxmlformats.org/spreadsheetml/2006/main">
  <authors>
    <author>蔡幸芸</author>
  </authors>
  <commentList>
    <comment ref="I6" authorId="0" shapeId="0">
      <text>
        <r>
          <rPr>
            <b/>
            <sz val="9"/>
            <color indexed="81"/>
            <rFont val="細明體"/>
            <family val="3"/>
            <charset val="136"/>
          </rPr>
          <t>蔡幸芸</t>
        </r>
        <r>
          <rPr>
            <b/>
            <sz val="9"/>
            <color indexed="81"/>
            <rFont val="Tahoma"/>
            <family val="2"/>
          </rPr>
          <t>:</t>
        </r>
        <r>
          <rPr>
            <sz val="9"/>
            <color indexed="81"/>
            <rFont val="Tahoma"/>
            <family val="2"/>
          </rPr>
          <t xml:space="preserve">
</t>
        </r>
        <r>
          <rPr>
            <sz val="9"/>
            <color indexed="81"/>
            <rFont val="細明體"/>
            <family val="3"/>
            <charset val="136"/>
          </rPr>
          <t>若有超過，請修改分配數鋰實現數</t>
        </r>
      </text>
    </comment>
  </commentList>
</comments>
</file>

<file path=xl/sharedStrings.xml><?xml version="1.0" encoding="utf-8"?>
<sst xmlns="http://schemas.openxmlformats.org/spreadsheetml/2006/main" count="87" uniqueCount="84">
  <si>
    <t>中央各機關補助款執行情形表</t>
    <phoneticPr fontId="3" type="noConversion"/>
  </si>
  <si>
    <t>臺中市政府衛生局</t>
    <phoneticPr fontId="3" type="noConversion"/>
  </si>
  <si>
    <t>補助計畫名稱</t>
    <phoneticPr fontId="3" type="noConversion"/>
  </si>
  <si>
    <t>實　　　　　　　　　　現　　　　　　　　　　數</t>
    <phoneticPr fontId="3" type="noConversion"/>
  </si>
  <si>
    <t>賸　　　餘　　　數</t>
    <phoneticPr fontId="3" type="noConversion"/>
  </si>
  <si>
    <t>執行狀況說明</t>
    <phoneticPr fontId="3" type="noConversion"/>
  </si>
  <si>
    <t>合　　　計</t>
    <phoneticPr fontId="3" type="noConversion"/>
  </si>
  <si>
    <t>單位：新臺幣元</t>
    <phoneticPr fontId="3" type="noConversion"/>
  </si>
  <si>
    <t>補助款部分
(1)</t>
    <phoneticPr fontId="3" type="noConversion"/>
  </si>
  <si>
    <t>本府配合款部分
(2)</t>
    <phoneticPr fontId="3" type="noConversion"/>
  </si>
  <si>
    <t>合計
(3)=(1)+(2)</t>
    <phoneticPr fontId="3" type="noConversion"/>
  </si>
  <si>
    <t>歲出分配數
(4)</t>
    <phoneticPr fontId="3" type="noConversion"/>
  </si>
  <si>
    <t>補助款部分
(5)</t>
    <phoneticPr fontId="3" type="noConversion"/>
  </si>
  <si>
    <t>合計
(7)=(5)+(6)</t>
    <phoneticPr fontId="3" type="noConversion"/>
  </si>
  <si>
    <t>補助款部分
(9)=(1)-(5)</t>
    <phoneticPr fontId="3" type="noConversion"/>
  </si>
  <si>
    <t>實現數占歲出分配數之比率(%)
(8)=(7)/(4)</t>
    <phoneticPr fontId="3" type="noConversion"/>
  </si>
  <si>
    <t>本府配合款部分
(6)</t>
    <phoneticPr fontId="3" type="noConversion"/>
  </si>
  <si>
    <t>本府配合款部分
(10)=(2)-(6)</t>
    <phoneticPr fontId="3" type="noConversion"/>
  </si>
  <si>
    <t>合計
(11)=(9)+(10)</t>
    <phoneticPr fontId="3" type="noConversion"/>
  </si>
  <si>
    <t xml:space="preserve">整合性預防及延緩失能計畫-長者整合性預防及延緩失能計畫
</t>
    <phoneticPr fontId="3" type="noConversion"/>
  </si>
  <si>
    <t xml:space="preserve">整合型心理健康工作計畫
</t>
    <phoneticPr fontId="3" type="noConversion"/>
  </si>
  <si>
    <t xml:space="preserve">充實社區心理衛生中心辦公空間及設施設備計畫
</t>
    <phoneticPr fontId="3" type="noConversion"/>
  </si>
  <si>
    <t xml:space="preserve">強化社會安全網第2期計畫
</t>
    <phoneticPr fontId="3" type="noConversion"/>
  </si>
  <si>
    <t xml:space="preserve">失能身心障礙者特殊需求加值服務
</t>
    <phoneticPr fontId="3" type="noConversion"/>
  </si>
  <si>
    <t xml:space="preserve">家庭照顧者支持性服務創新型計畫
</t>
    <phoneticPr fontId="3" type="noConversion"/>
  </si>
  <si>
    <t xml:space="preserve">住宿式服務機構品質提升卓越計畫
</t>
    <phoneticPr fontId="3" type="noConversion"/>
  </si>
  <si>
    <t xml:space="preserve">長照2.0整合性計畫
</t>
    <phoneticPr fontId="3" type="noConversion"/>
  </si>
  <si>
    <t xml:space="preserve">失智照護服務計畫
</t>
    <phoneticPr fontId="3" type="noConversion"/>
  </si>
  <si>
    <t xml:space="preserve">長照十年計畫2.0-強化照顧管理人力資源計畫
</t>
    <phoneticPr fontId="3" type="noConversion"/>
  </si>
  <si>
    <t xml:space="preserve">長期照顧十年計畫2.0-中低收入失能老人機構公費安置費計畫
</t>
    <phoneticPr fontId="3" type="noConversion"/>
  </si>
  <si>
    <t xml:space="preserve">110年度住宿式服務機構使用者補助方案
</t>
    <phoneticPr fontId="3" type="noConversion"/>
  </si>
  <si>
    <t>預算金額/核定金額</t>
    <phoneticPr fontId="3" type="noConversion"/>
  </si>
  <si>
    <t xml:space="preserve">原住民族及離島地區遠距醫療專科門診暨強化衛生所醫療影像設備計畫
</t>
    <phoneticPr fontId="3" type="noConversion"/>
  </si>
  <si>
    <t xml:space="preserve">加強原住民族及離島地區醫療保健服務計畫-原住民族地區原住民就醫及長期照護資源(含社福機構)使用交通費補助計畫
</t>
    <phoneticPr fontId="3" type="noConversion"/>
  </si>
  <si>
    <t xml:space="preserve">建立優質之緊急醫療救護體系計畫
</t>
    <phoneticPr fontId="3" type="noConversion"/>
  </si>
  <si>
    <t xml:space="preserve">原住民族及離島地區醫療保健行政工作-原住民族及離島地區衛生所(室)醫療相關設備更新補助計畫
</t>
    <phoneticPr fontId="3" type="noConversion"/>
  </si>
  <si>
    <t xml:space="preserve">排除就醫障礙補助計畫
</t>
    <phoneticPr fontId="3" type="noConversion"/>
  </si>
  <si>
    <t xml:space="preserve">醫起護少陪伴計畫
</t>
    <phoneticPr fontId="3" type="noConversion"/>
  </si>
  <si>
    <t xml:space="preserve">111年度長照2.0整合型計畫
</t>
    <phoneticPr fontId="3" type="noConversion"/>
  </si>
  <si>
    <t xml:space="preserve">111年度中低收入失能老人機構公費安置計畫
</t>
    <phoneticPr fontId="3" type="noConversion"/>
  </si>
  <si>
    <t xml:space="preserve">護理之家機構改善公共安全設施設備補助計畫
</t>
    <phoneticPr fontId="3" type="noConversion"/>
  </si>
  <si>
    <t xml:space="preserve">住宿式服務機構使用者補助方案
</t>
    <phoneticPr fontId="3" type="noConversion"/>
  </si>
  <si>
    <t xml:space="preserve">聘僱外籍看護工家庭短期替代照顧服務實施計畫
</t>
    <phoneticPr fontId="3" type="noConversion"/>
  </si>
  <si>
    <t xml:space="preserve">綜合保健工作計畫
</t>
    <phoneticPr fontId="3" type="noConversion"/>
  </si>
  <si>
    <t xml:space="preserve">周產期高風險孕產婦(兒)追蹤關懷計畫
</t>
    <phoneticPr fontId="3" type="noConversion"/>
  </si>
  <si>
    <t xml:space="preserve">新住民保健通譯員服務計畫
</t>
    <phoneticPr fontId="3" type="noConversion"/>
  </si>
  <si>
    <t xml:space="preserve">地方推動兒童發展聯合評估服務計畫
</t>
    <phoneticPr fontId="3" type="noConversion"/>
  </si>
  <si>
    <t xml:space="preserve">整合性預防及延緩失能計畫-高齡友善城市及社區計畫
</t>
    <phoneticPr fontId="3" type="noConversion"/>
  </si>
  <si>
    <t xml:space="preserve">預防及延緩失能之長者功能評估知能提升試辦計畫
</t>
    <phoneticPr fontId="3" type="noConversion"/>
  </si>
  <si>
    <t xml:space="preserve">銀髮健身俱樂部補助計畫
</t>
    <phoneticPr fontId="3" type="noConversion"/>
  </si>
  <si>
    <t xml:space="preserve">原住民族及離島地區醫療保健行政工作-部落社區健康營造計畫
</t>
    <phoneticPr fontId="3" type="noConversion"/>
  </si>
  <si>
    <t xml:space="preserve">原住民健康行為提升計畫-兒童事故傷害防制行動方案
</t>
    <phoneticPr fontId="3" type="noConversion"/>
  </si>
  <si>
    <t xml:space="preserve">整合型口腔健康促進計畫
</t>
    <phoneticPr fontId="3" type="noConversion"/>
  </si>
  <si>
    <t xml:space="preserve">傳染病防治計畫
</t>
    <phoneticPr fontId="3" type="noConversion"/>
  </si>
  <si>
    <t xml:space="preserve">外國人健康檢查管理實施計畫
</t>
    <phoneticPr fontId="3" type="noConversion"/>
  </si>
  <si>
    <t xml:space="preserve">流感疫苗接種工作計畫
</t>
    <phoneticPr fontId="3" type="noConversion"/>
  </si>
  <si>
    <t>製表　　　　　　　　　　　　　　　　　　　　單位主管</t>
    <phoneticPr fontId="3" type="noConversion"/>
  </si>
  <si>
    <t xml:space="preserve">因聘用人員缺額尚未補足及各項訓練活動尚在規劃中，致經費賸餘，將儘速辦理。
</t>
  </si>
  <si>
    <t>中華民國112年1月1日至9月30日</t>
    <phoneticPr fontId="3" type="noConversion"/>
  </si>
  <si>
    <t>1.本案共計6家單位審查通過，已簽辦核定經費。
2.俟年底審查期末報告後，核實支付補助經費。</t>
    <phoneticPr fontId="3" type="noConversion"/>
  </si>
  <si>
    <t>友慈</t>
    <phoneticPr fontId="3" type="noConversion"/>
  </si>
  <si>
    <t>舒華</t>
    <phoneticPr fontId="3" type="noConversion"/>
  </si>
  <si>
    <t>鄭雅婷</t>
    <phoneticPr fontId="3" type="noConversion"/>
  </si>
  <si>
    <t>惠琳</t>
    <phoneticPr fontId="3" type="noConversion"/>
  </si>
  <si>
    <t>沛芸督導</t>
    <phoneticPr fontId="3" type="noConversion"/>
  </si>
  <si>
    <t xml:space="preserve">1.衛生福利部3月25日始核定本計畫，爰補助費用核定及核銷進度較預期晚。
2.獎補助費尚有1億900萬7,194元在核銷程序中。
</t>
    <phoneticPr fontId="3" type="noConversion"/>
  </si>
  <si>
    <t>-</t>
    <phoneticPr fontId="3" type="noConversion"/>
  </si>
  <si>
    <t>詩穎督導</t>
    <phoneticPr fontId="3" type="noConversion"/>
  </si>
  <si>
    <t>翊雯</t>
    <phoneticPr fontId="3" type="noConversion"/>
  </si>
  <si>
    <t>嘉毅</t>
    <phoneticPr fontId="3" type="noConversion"/>
  </si>
  <si>
    <t>育瑱</t>
    <phoneticPr fontId="3" type="noConversion"/>
  </si>
  <si>
    <t>沛喬</t>
    <phoneticPr fontId="3" type="noConversion"/>
  </si>
  <si>
    <t>本計畫辦理之採購案因不可歸責於甲乙雙方之原因辦理契約變更，因此尚未撥付第一、二期款(約56萬元)，刻正請廠商檢具細部計畫書等必要文件向本局辦理請款事宜。</t>
    <phoneticPr fontId="3" type="noConversion"/>
  </si>
  <si>
    <t xml:space="preserve">1.衛生福利部遲於3月28日核定本計畫，爰補助費用核定及核銷進度較預落後。
2.本計畫共核定10家共照中心及40家失智據點:
(1)第1期款已完成撥付(預撥42家、採實支實付8家)
(2)第2期款完成撥付24家、其餘26家刻正辦理中(其中1家已申請撤點，將於期末辦理核銷撥款)。
</t>
    <phoneticPr fontId="3" type="noConversion"/>
  </si>
  <si>
    <t xml:space="preserve">1.112年9月22日收迄中央撥款，刻正請廠商估價並陳核中。
2.案內補助款有關網絡佈線、防火牆及交換器等標案，業於9月19日決標，履約期限：112年11月20日。
3.綜上，相關採購將盡速辦理。
</t>
    <phoneticPr fontId="3" type="noConversion"/>
  </si>
  <si>
    <t>112年1-9月共服務22人。
有關戒癮治療費用因個案成癮狀態而定且採實報實銷。</t>
    <phoneticPr fontId="3" type="noConversion"/>
  </si>
  <si>
    <t>1.本計畫補助2單位(弘光科技大學、真愛基金會)設置銀髮健身俱樂部。
2.本計畫經費分2期款撥付，第1期款計109萬9,000元已於112年6月29日完成撥付，目前刻正簽辦向國健署請領第2期款設備費用計119萬9,925元，並預計於112年10月31日前完成撥付第2期款予補助單位相關事宜。</t>
    <phoneticPr fontId="3" type="noConversion"/>
  </si>
  <si>
    <t>預計執行及執行中經費共約40萬元，執行率將可達91%，經費使用規劃如下：
1.長照科：購買文具、碳粉等用品，約9萬5,100元。
2.醫管科：
(1)舉辦醫療暴力及爭議相關課程，約講師費8,000元。
(2)購買文具，約7萬5,000元。
(3)印製文宣，約9萬8,000元。
(三)保健科：
(1)9月份薪資4萬0,523元，刻正核銷。
(2)已規劃印製兒童口腔及視力保健文宣品8萬5,000元，刻正簽辦中。</t>
    <phoneticPr fontId="3" type="noConversion"/>
  </si>
  <si>
    <t>1.急性傳染病防治計畫-病毒性肝炎：分配數4萬9,688元，使用0元，執行率0%，擬購買防水袋為肝炎防治宣導品，該品項目前已請廠商提供估價單及樣品預計於10月13日前簽辦完成。
2.疫苗冷運冷藏設備汰購：分配數180萬元，使用0元，執行率0%，因為各類疫苗冷運冷藏相關設備之採購案，於驗收完成後一次付款，目前刻正辦理採購及驗收等相關作業，故尚未支付費用，預計於112年12月完成付款工作。
3.愛滋病及性病防治：分配數319萬5,000元，使用251萬8,453元，執行率79%，系因每季核銷(7-9月)之針具回收衛教費、清潔針具自動販賣機作業費，以及9月核銷之替代治療抽血營養費、委外抽血技術費等，皆預計10月中旬由各區衛生所送回憑證辦理核銷，屆時10月即可達標。</t>
    <phoneticPr fontId="3" type="noConversion"/>
  </si>
  <si>
    <t>本計畫實際核定金額為2,838,283元整，另本年度1月1日至6月30日為第一期實付計1,400,341元整繳回74,048元整；7月1日至12月31日為第二期截至9月30日實付557,838元整。</t>
    <phoneticPr fontId="3" type="noConversion"/>
  </si>
  <si>
    <t xml:space="preserve">本市於111年中依據在案人數估計全年度總經費，故向衛生福利部申請增加經費，惟後續因受新冠肺炎(COVID-19)疫情影響，下半年結案(死亡)人數較上半年度明顯攀升，致補助人次數下降，經費賸餘。
</t>
    <phoneticPr fontId="3" type="noConversion"/>
  </si>
  <si>
    <t>本計畫為勞動部112年新核定計畫，112年1月-6月期間於平台會議及照專月會積極宣導短照服務，該計畫尚有AA碼別加計服務費用，囿由支審系統功能尚未完成開通，故經費執行率未達80%。</t>
    <phoneticPr fontId="3" type="noConversion"/>
  </si>
  <si>
    <t>本案第2期款(638,286元)已完成驗收，俟廠商提供收據後，即可辦理核銷事宜。</t>
    <phoneticPr fontId="3" type="noConversion"/>
  </si>
  <si>
    <t>本案於112年9月22日始經衛福部核定，將盡速辦理請款及採購核銷事宜。</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</si>
</sst>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4" formatCode="_-&quot;$&quot;* #,##0.00_-;\-&quot;$&quot;* #,##0.00_-;_-&quot;$&quot;* &quot;-&quot;??_-;_-@_-"/>
    <numFmt numFmtId="43" formatCode="_-* #,##0.00_-;\-* #,##0.00_-;_-* &quot;-&quot;??_-;_-@_-"/>
    <numFmt numFmtId="183" formatCode="#,##0.00_);[Red]\(#,##0.00\)"/>
  </numFmts>
  <fonts count="17" x14ac:knownFonts="1">
    <font>
      <sz val="12"/>
      <name val="新細明體"/>
      <family val="1"/>
      <charset val="136"/>
    </font>
    <font>
      <sz val="12"/>
      <name val="新細明體"/>
      <family val="1"/>
      <charset val="136"/>
    </font>
    <font>
      <sz val="12"/>
      <name val="新細明體"/>
      <family val="1"/>
      <charset val="136"/>
    </font>
    <font>
      <sz val="9"/>
      <name val="新細明體"/>
      <family val="1"/>
      <charset val="136"/>
    </font>
    <font>
      <sz val="14"/>
      <name val="標楷體"/>
      <family val="4"/>
      <charset val="136"/>
    </font>
    <font>
      <sz val="12"/>
      <name val="標楷體"/>
      <family val="4"/>
      <charset val="136"/>
    </font>
    <font>
      <sz val="10"/>
      <name val="標楷體"/>
      <family val="4"/>
      <charset val="136"/>
    </font>
    <font>
      <sz val="9"/>
      <name val="標楷體"/>
      <family val="4"/>
      <charset val="136"/>
    </font>
    <font>
      <sz val="20"/>
      <name val="標楷體"/>
      <family val="4"/>
      <charset val="136"/>
    </font>
    <font>
      <sz val="12"/>
      <name val="Courier"/>
      <family val="3"/>
    </font>
    <font>
      <sz val="9"/>
      <color indexed="81"/>
      <name val="Tahoma"/>
      <family val="2"/>
    </font>
    <font>
      <b/>
      <sz val="9"/>
      <color indexed="81"/>
      <name val="Tahoma"/>
      <family val="2"/>
    </font>
    <font>
      <b/>
      <sz val="9"/>
      <color indexed="81"/>
      <name val="細明體"/>
      <family val="3"/>
      <charset val="136"/>
    </font>
    <font>
      <sz val="9"/>
      <color indexed="81"/>
      <name val="細明體"/>
      <family val="3"/>
      <charset val="136"/>
    </font>
    <font>
      <sz val="12"/>
      <color theme="1"/>
      <name val="新細明體"/>
      <family val="1"/>
      <charset val="136"/>
      <scheme val="minor"/>
    </font>
    <font>
      <sz val="14"/>
      <color theme="1"/>
      <name val="標楷體"/>
      <family val="4"/>
      <charset val="136"/>
    </font>
    <font>
      <sz val="14"/>
      <color rgb="FFFF0000"/>
      <name val="標楷體"/>
      <family val="4"/>
      <charset val="136"/>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4">
    <xf numFmtId="0" fontId="0" fillId="0" borderId="0"/>
    <xf numFmtId="0" fontId="1" fillId="0" borderId="0"/>
    <xf numFmtId="0" fontId="6" fillId="0" borderId="0" applyNumberFormat="0" applyFill="0" applyBorder="0" applyAlignment="0"/>
    <xf numFmtId="0" fontId="7" fillId="0" borderId="0"/>
    <xf numFmtId="0" fontId="1" fillId="0" borderId="0"/>
    <xf numFmtId="39" fontId="9" fillId="0" borderId="0"/>
    <xf numFmtId="0" fontId="14" fillId="0" borderId="0">
      <alignment vertical="center"/>
    </xf>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38">
    <xf numFmtId="0" fontId="0" fillId="0" borderId="0" xfId="0"/>
    <xf numFmtId="0" fontId="5" fillId="0" borderId="0" xfId="0" applyFont="1" applyFill="1" applyBorder="1" applyAlignment="1">
      <alignment vertical="center" wrapText="1"/>
    </xf>
    <xf numFmtId="183" fontId="5" fillId="0" borderId="0" xfId="0" applyNumberFormat="1" applyFont="1" applyFill="1" applyBorder="1" applyAlignment="1">
      <alignment vertical="center" wrapText="1"/>
    </xf>
    <xf numFmtId="41" fontId="5" fillId="0" borderId="0" xfId="0" applyNumberFormat="1" applyFont="1" applyFill="1" applyBorder="1" applyAlignment="1">
      <alignment vertical="top" wrapText="1"/>
    </xf>
    <xf numFmtId="0" fontId="5" fillId="0" borderId="0" xfId="0" applyFont="1" applyFill="1" applyBorder="1" applyAlignment="1">
      <alignment vertical="top" wrapText="1"/>
    </xf>
    <xf numFmtId="41" fontId="5" fillId="0" borderId="0" xfId="9" applyNumberFormat="1" applyFont="1" applyFill="1" applyBorder="1" applyAlignment="1">
      <alignment horizontal="right" vertical="top" wrapText="1"/>
    </xf>
    <xf numFmtId="41" fontId="5" fillId="0" borderId="0" xfId="7" applyNumberFormat="1" applyFont="1" applyFill="1" applyBorder="1" applyAlignment="1">
      <alignment horizontal="right" vertical="top" wrapText="1"/>
    </xf>
    <xf numFmtId="183" fontId="5" fillId="0" borderId="0" xfId="7" applyNumberFormat="1" applyFont="1" applyFill="1" applyBorder="1" applyAlignment="1">
      <alignment horizontal="right" vertical="top" wrapText="1"/>
    </xf>
    <xf numFmtId="0" fontId="8"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41" fontId="5" fillId="0" borderId="0" xfId="7" applyNumberFormat="1" applyFont="1" applyFill="1" applyBorder="1" applyAlignment="1">
      <alignment horizontal="center" vertical="top" wrapText="1"/>
    </xf>
    <xf numFmtId="0" fontId="5" fillId="0" borderId="0" xfId="0" applyFont="1" applyFill="1" applyBorder="1" applyAlignment="1">
      <alignment horizontal="center" vertical="top" wrapText="1"/>
    </xf>
    <xf numFmtId="0" fontId="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183"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top" wrapText="1"/>
    </xf>
    <xf numFmtId="41" fontId="4" fillId="0" borderId="1" xfId="7" applyNumberFormat="1" applyFont="1" applyFill="1" applyBorder="1" applyAlignment="1">
      <alignment horizontal="right" vertical="top" wrapText="1"/>
    </xf>
    <xf numFmtId="183" fontId="4" fillId="0" borderId="1" xfId="7" applyNumberFormat="1" applyFont="1" applyFill="1" applyBorder="1" applyAlignment="1">
      <alignment horizontal="right" vertical="top" wrapText="1"/>
    </xf>
    <xf numFmtId="0" fontId="4" fillId="0" borderId="1" xfId="0" applyFont="1" applyFill="1" applyBorder="1" applyAlignment="1">
      <alignment vertical="top" wrapText="1"/>
    </xf>
    <xf numFmtId="41" fontId="4" fillId="0" borderId="1" xfId="8" applyNumberFormat="1" applyFont="1" applyFill="1" applyBorder="1" applyAlignment="1">
      <alignment horizontal="right" vertical="top" wrapText="1"/>
    </xf>
    <xf numFmtId="0" fontId="4" fillId="0" borderId="1" xfId="0" applyFont="1" applyFill="1" applyBorder="1" applyAlignment="1">
      <alignment horizontal="left" vertical="top" wrapText="1"/>
    </xf>
    <xf numFmtId="41" fontId="4" fillId="0" borderId="1" xfId="9" applyNumberFormat="1" applyFont="1" applyFill="1" applyBorder="1" applyAlignment="1">
      <alignment horizontal="right" vertical="top" wrapText="1"/>
    </xf>
    <xf numFmtId="183" fontId="4" fillId="0" borderId="1" xfId="8" applyNumberFormat="1" applyFont="1" applyFill="1" applyBorder="1" applyAlignment="1">
      <alignment horizontal="right" vertical="top" wrapText="1"/>
    </xf>
    <xf numFmtId="0" fontId="15" fillId="0" borderId="1" xfId="0" applyFont="1" applyFill="1" applyBorder="1" applyAlignment="1">
      <alignment vertical="top" wrapText="1"/>
    </xf>
    <xf numFmtId="41" fontId="15" fillId="0" borderId="1" xfId="8" applyNumberFormat="1" applyFont="1" applyFill="1" applyBorder="1" applyAlignment="1">
      <alignment horizontal="right" vertical="top" wrapText="1"/>
    </xf>
    <xf numFmtId="41" fontId="16" fillId="0" borderId="1" xfId="8" applyNumberFormat="1" applyFont="1" applyFill="1" applyBorder="1" applyAlignment="1">
      <alignment horizontal="right" vertical="top" wrapText="1"/>
    </xf>
    <xf numFmtId="41" fontId="15" fillId="0" borderId="1" xfId="7" applyNumberFormat="1" applyFont="1" applyFill="1" applyBorder="1" applyAlignment="1">
      <alignment horizontal="right" vertical="top" wrapText="1"/>
    </xf>
    <xf numFmtId="183" fontId="15" fillId="0" borderId="1" xfId="8" applyNumberFormat="1" applyFont="1" applyFill="1" applyBorder="1" applyAlignment="1">
      <alignment horizontal="right" vertical="top" wrapText="1"/>
    </xf>
    <xf numFmtId="0" fontId="16" fillId="0" borderId="1" xfId="0" applyFont="1" applyFill="1" applyBorder="1" applyAlignment="1">
      <alignment vertical="top" wrapText="1"/>
    </xf>
    <xf numFmtId="41" fontId="15" fillId="0" borderId="1" xfId="8" applyNumberFormat="1" applyFont="1" applyFill="1" applyBorder="1" applyAlignment="1">
      <alignment horizontal="left" vertical="top" wrapText="1"/>
    </xf>
    <xf numFmtId="41" fontId="15" fillId="0" borderId="1" xfId="9" applyNumberFormat="1" applyFont="1" applyFill="1" applyBorder="1" applyAlignment="1">
      <alignment horizontal="right" vertical="top" wrapText="1"/>
    </xf>
    <xf numFmtId="183" fontId="15" fillId="0" borderId="1" xfId="7" applyNumberFormat="1" applyFont="1" applyFill="1" applyBorder="1" applyAlignment="1">
      <alignment horizontal="right" vertical="top" wrapText="1"/>
    </xf>
    <xf numFmtId="0" fontId="8" fillId="0"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5" fillId="0" borderId="2" xfId="0" applyFont="1" applyFill="1" applyBorder="1" applyAlignment="1">
      <alignment horizontal="right" vertical="center" wrapText="1"/>
    </xf>
    <xf numFmtId="0" fontId="4" fillId="0" borderId="1" xfId="0" applyFont="1" applyFill="1" applyBorder="1" applyAlignment="1">
      <alignment horizontal="center" vertical="center" wrapText="1"/>
    </xf>
    <xf numFmtId="0" fontId="5" fillId="0" borderId="0" xfId="0" applyFont="1" applyFill="1" applyBorder="1" applyAlignment="1">
      <alignment vertical="top" wrapText="1"/>
    </xf>
  </cellXfs>
  <cellStyles count="14">
    <cellStyle name="Excel Built-in Normal" xfId="1"/>
    <cellStyle name="一般" xfId="0" builtinId="0"/>
    <cellStyle name="一般 2" xfId="2"/>
    <cellStyle name="一般 3" xfId="3"/>
    <cellStyle name="一般 4" xfId="4"/>
    <cellStyle name="一般 5" xfId="5"/>
    <cellStyle name="一般 6" xfId="6"/>
    <cellStyle name="千分位" xfId="7" builtinId="3"/>
    <cellStyle name="千分位 2" xfId="8"/>
    <cellStyle name="千分位 2 2" xfId="9"/>
    <cellStyle name="千分位 3" xfId="10"/>
    <cellStyle name="千分位[0] 2" xfId="11"/>
    <cellStyle name="百分比 2" xfId="12"/>
    <cellStyle name="貨幣 2" xfId="1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O155"/>
  <sheetViews>
    <sheetView tabSelected="1" view="pageBreakPreview" zoomScale="89" zoomScaleNormal="100" zoomScaleSheetLayoutView="89" workbookViewId="0">
      <pane ySplit="1" topLeftCell="A2" activePane="bottomLeft" state="frozen"/>
      <selection pane="bottomLeft" sqref="A1:M1"/>
    </sheetView>
  </sheetViews>
  <sheetFormatPr defaultColWidth="8.875" defaultRowHeight="16.5" x14ac:dyDescent="0.25"/>
  <cols>
    <col min="1" max="1" width="23.875" style="1" customWidth="1"/>
    <col min="2" max="2" width="22.125" style="1" bestFit="1" customWidth="1"/>
    <col min="3" max="3" width="22.5" style="1" bestFit="1" customWidth="1"/>
    <col min="4" max="6" width="22.125" style="1" bestFit="1" customWidth="1"/>
    <col min="7" max="7" width="20.5" style="1" bestFit="1" customWidth="1"/>
    <col min="8" max="8" width="22.125" style="1" bestFit="1" customWidth="1"/>
    <col min="9" max="9" width="13.875" style="2" customWidth="1"/>
    <col min="10" max="10" width="47.125" style="1" customWidth="1"/>
    <col min="11" max="11" width="22.125" style="1" bestFit="1" customWidth="1"/>
    <col min="12" max="12" width="23" style="1" bestFit="1" customWidth="1"/>
    <col min="13" max="13" width="24.375" style="1" customWidth="1"/>
    <col min="14" max="14" width="8.125" style="10" hidden="1" customWidth="1"/>
    <col min="15" max="15" width="17.375" style="1" hidden="1" customWidth="1"/>
    <col min="16" max="16384" width="8.875" style="1"/>
  </cols>
  <sheetData>
    <row r="1" spans="1:15" ht="32.1" customHeight="1" x14ac:dyDescent="0.25">
      <c r="A1" s="33" t="s">
        <v>1</v>
      </c>
      <c r="B1" s="33"/>
      <c r="C1" s="33"/>
      <c r="D1" s="33"/>
      <c r="E1" s="33"/>
      <c r="F1" s="33"/>
      <c r="G1" s="33"/>
      <c r="H1" s="33"/>
      <c r="I1" s="33"/>
      <c r="J1" s="33"/>
      <c r="K1" s="33"/>
      <c r="L1" s="33"/>
      <c r="M1" s="33"/>
      <c r="N1" s="8"/>
    </row>
    <row r="2" spans="1:15" ht="32.1" customHeight="1" x14ac:dyDescent="0.25">
      <c r="A2" s="33" t="s">
        <v>0</v>
      </c>
      <c r="B2" s="33"/>
      <c r="C2" s="33"/>
      <c r="D2" s="33"/>
      <c r="E2" s="33"/>
      <c r="F2" s="33"/>
      <c r="G2" s="33"/>
      <c r="H2" s="33"/>
      <c r="I2" s="33"/>
      <c r="J2" s="33"/>
      <c r="K2" s="33"/>
      <c r="L2" s="33"/>
      <c r="M2" s="33"/>
      <c r="N2" s="8"/>
    </row>
    <row r="3" spans="1:15" ht="32.1" customHeight="1" x14ac:dyDescent="0.25">
      <c r="A3" s="34" t="s">
        <v>58</v>
      </c>
      <c r="B3" s="34"/>
      <c r="C3" s="34"/>
      <c r="D3" s="34"/>
      <c r="E3" s="34"/>
      <c r="F3" s="34"/>
      <c r="G3" s="34"/>
      <c r="H3" s="34"/>
      <c r="I3" s="34"/>
      <c r="J3" s="34"/>
      <c r="K3" s="34"/>
      <c r="L3" s="34"/>
      <c r="M3" s="34"/>
      <c r="N3" s="9"/>
    </row>
    <row r="4" spans="1:15" ht="21.75" customHeight="1" x14ac:dyDescent="0.25">
      <c r="A4" s="35" t="s">
        <v>7</v>
      </c>
      <c r="B4" s="35"/>
      <c r="C4" s="35"/>
      <c r="D4" s="35"/>
      <c r="E4" s="35"/>
      <c r="F4" s="35"/>
      <c r="G4" s="35"/>
      <c r="H4" s="35"/>
      <c r="I4" s="35"/>
      <c r="J4" s="35"/>
      <c r="K4" s="35"/>
      <c r="L4" s="35"/>
      <c r="M4" s="35"/>
    </row>
    <row r="5" spans="1:15" ht="30" customHeight="1" x14ac:dyDescent="0.25">
      <c r="A5" s="36" t="s">
        <v>2</v>
      </c>
      <c r="B5" s="36" t="s">
        <v>31</v>
      </c>
      <c r="C5" s="36"/>
      <c r="D5" s="36"/>
      <c r="E5" s="36" t="s">
        <v>11</v>
      </c>
      <c r="F5" s="36" t="s">
        <v>3</v>
      </c>
      <c r="G5" s="36"/>
      <c r="H5" s="36"/>
      <c r="I5" s="36"/>
      <c r="J5" s="36"/>
      <c r="K5" s="36" t="s">
        <v>4</v>
      </c>
      <c r="L5" s="36"/>
      <c r="M5" s="36"/>
    </row>
    <row r="6" spans="1:15" ht="107.25" customHeight="1" x14ac:dyDescent="0.25">
      <c r="A6" s="36"/>
      <c r="B6" s="13" t="s">
        <v>8</v>
      </c>
      <c r="C6" s="13" t="s">
        <v>9</v>
      </c>
      <c r="D6" s="13" t="s">
        <v>10</v>
      </c>
      <c r="E6" s="36"/>
      <c r="F6" s="14" t="s">
        <v>12</v>
      </c>
      <c r="G6" s="14" t="s">
        <v>16</v>
      </c>
      <c r="H6" s="13" t="s">
        <v>13</v>
      </c>
      <c r="I6" s="15" t="s">
        <v>15</v>
      </c>
      <c r="J6" s="13" t="s">
        <v>5</v>
      </c>
      <c r="K6" s="13" t="s">
        <v>14</v>
      </c>
      <c r="L6" s="13" t="s">
        <v>17</v>
      </c>
      <c r="M6" s="13" t="s">
        <v>18</v>
      </c>
    </row>
    <row r="7" spans="1:15" s="4" customFormat="1" ht="42.75" customHeight="1" x14ac:dyDescent="0.25">
      <c r="A7" s="16" t="s">
        <v>6</v>
      </c>
      <c r="B7" s="17">
        <f>SUM(B8:B43)</f>
        <v>8266322077</v>
      </c>
      <c r="C7" s="17">
        <f>SUM(C8:C43)</f>
        <v>886081917</v>
      </c>
      <c r="D7" s="17">
        <f>SUM(B7:C7)</f>
        <v>9152403994</v>
      </c>
      <c r="E7" s="17">
        <f>SUM(E8:E43)</f>
        <v>8409457056</v>
      </c>
      <c r="F7" s="17">
        <f>SUM(F8:F43)</f>
        <v>6703843862</v>
      </c>
      <c r="G7" s="17">
        <f>SUM(G8:G43)</f>
        <v>416952721</v>
      </c>
      <c r="H7" s="17">
        <f t="shared" ref="H7:H21" si="0">SUM(F7:G7)</f>
        <v>7120796583</v>
      </c>
      <c r="I7" s="18">
        <f>H7/E7*100</f>
        <v>84.676056201742981</v>
      </c>
      <c r="J7" s="17"/>
      <c r="K7" s="17">
        <f>B7-F7</f>
        <v>1562478215</v>
      </c>
      <c r="L7" s="17">
        <f>C7-G7</f>
        <v>469129196</v>
      </c>
      <c r="M7" s="17">
        <f>SUM(K7:L7)</f>
        <v>2031607411</v>
      </c>
      <c r="N7" s="6"/>
      <c r="O7" s="3">
        <f>D7-H7</f>
        <v>2031607411</v>
      </c>
    </row>
    <row r="8" spans="1:15" s="4" customFormat="1" ht="61.5" customHeight="1" x14ac:dyDescent="0.25">
      <c r="A8" s="19" t="s">
        <v>19</v>
      </c>
      <c r="B8" s="17">
        <v>24831000</v>
      </c>
      <c r="C8" s="17">
        <v>0</v>
      </c>
      <c r="D8" s="17">
        <f>SUM(B8:C8)</f>
        <v>24831000</v>
      </c>
      <c r="E8" s="20">
        <v>15405000</v>
      </c>
      <c r="F8" s="20">
        <v>12795894</v>
      </c>
      <c r="G8" s="17">
        <v>0</v>
      </c>
      <c r="H8" s="17">
        <f t="shared" si="0"/>
        <v>12795894</v>
      </c>
      <c r="I8" s="18">
        <f t="shared" ref="I8:I21" si="1">H8/E8*100</f>
        <v>83.063252190847123</v>
      </c>
      <c r="J8" s="19"/>
      <c r="K8" s="17">
        <f t="shared" ref="K8:K21" si="2">B8-F8</f>
        <v>12035106</v>
      </c>
      <c r="L8" s="17">
        <f t="shared" ref="L8:L21" si="3">C8-G8</f>
        <v>0</v>
      </c>
      <c r="M8" s="17">
        <f t="shared" ref="M8:M21" si="4">SUM(K8:L8)</f>
        <v>12035106</v>
      </c>
      <c r="N8" s="6"/>
      <c r="O8" s="3">
        <f t="shared" ref="O8:O41" si="5">D8-H8</f>
        <v>12035106</v>
      </c>
    </row>
    <row r="9" spans="1:15" s="4" customFormat="1" ht="42" customHeight="1" x14ac:dyDescent="0.25">
      <c r="A9" s="21" t="s">
        <v>20</v>
      </c>
      <c r="B9" s="17">
        <v>8700000</v>
      </c>
      <c r="C9" s="17">
        <v>4685000</v>
      </c>
      <c r="D9" s="17">
        <f>SUM(B9:C9)</f>
        <v>13385000</v>
      </c>
      <c r="E9" s="17">
        <v>11185000</v>
      </c>
      <c r="F9" s="17">
        <v>6361820</v>
      </c>
      <c r="G9" s="20">
        <v>3425596</v>
      </c>
      <c r="H9" s="17">
        <f t="shared" si="0"/>
        <v>9787416</v>
      </c>
      <c r="I9" s="18">
        <f t="shared" si="1"/>
        <v>87.504836835046945</v>
      </c>
      <c r="J9" s="19"/>
      <c r="K9" s="17">
        <f t="shared" si="2"/>
        <v>2338180</v>
      </c>
      <c r="L9" s="17">
        <f t="shared" si="3"/>
        <v>1259404</v>
      </c>
      <c r="M9" s="17">
        <f t="shared" si="4"/>
        <v>3597584</v>
      </c>
      <c r="N9" s="6"/>
      <c r="O9" s="3">
        <f t="shared" si="5"/>
        <v>3597584</v>
      </c>
    </row>
    <row r="10" spans="1:15" s="4" customFormat="1" ht="141.75" customHeight="1" x14ac:dyDescent="0.25">
      <c r="A10" s="21" t="s">
        <v>21</v>
      </c>
      <c r="B10" s="20">
        <v>2000000</v>
      </c>
      <c r="C10" s="20">
        <v>0</v>
      </c>
      <c r="D10" s="17">
        <f>SUM(B10:C10)</f>
        <v>2000000</v>
      </c>
      <c r="E10" s="17">
        <v>1360000</v>
      </c>
      <c r="F10" s="20">
        <v>0</v>
      </c>
      <c r="G10" s="20">
        <v>0</v>
      </c>
      <c r="H10" s="17">
        <f t="shared" si="0"/>
        <v>0</v>
      </c>
      <c r="I10" s="18">
        <f t="shared" si="1"/>
        <v>0</v>
      </c>
      <c r="J10" s="21" t="s">
        <v>74</v>
      </c>
      <c r="K10" s="17">
        <f t="shared" si="2"/>
        <v>2000000</v>
      </c>
      <c r="L10" s="17">
        <f t="shared" si="3"/>
        <v>0</v>
      </c>
      <c r="M10" s="17">
        <f t="shared" si="4"/>
        <v>2000000</v>
      </c>
      <c r="N10" s="6"/>
      <c r="O10" s="3">
        <f t="shared" si="5"/>
        <v>2000000</v>
      </c>
    </row>
    <row r="11" spans="1:15" s="4" customFormat="1" ht="44.25" customHeight="1" x14ac:dyDescent="0.25">
      <c r="A11" s="19" t="s">
        <v>22</v>
      </c>
      <c r="B11" s="20">
        <v>118742000</v>
      </c>
      <c r="C11" s="20">
        <v>79162000</v>
      </c>
      <c r="D11" s="17">
        <f>SUM(B11:C11)</f>
        <v>197904000</v>
      </c>
      <c r="E11" s="17">
        <v>140889000</v>
      </c>
      <c r="F11" s="20">
        <v>67964301</v>
      </c>
      <c r="G11" s="20">
        <v>36596163</v>
      </c>
      <c r="H11" s="17">
        <f t="shared" si="0"/>
        <v>104560464</v>
      </c>
      <c r="I11" s="18">
        <f t="shared" si="1"/>
        <v>74.214781849541126</v>
      </c>
      <c r="J11" s="19" t="s">
        <v>57</v>
      </c>
      <c r="K11" s="17">
        <f t="shared" si="2"/>
        <v>50777699</v>
      </c>
      <c r="L11" s="17">
        <f t="shared" si="3"/>
        <v>42565837</v>
      </c>
      <c r="M11" s="17">
        <f t="shared" si="4"/>
        <v>93343536</v>
      </c>
      <c r="N11" s="6"/>
      <c r="O11" s="3">
        <f t="shared" si="5"/>
        <v>93343536</v>
      </c>
    </row>
    <row r="12" spans="1:15" s="4" customFormat="1" ht="46.5" customHeight="1" x14ac:dyDescent="0.25">
      <c r="A12" s="19" t="s">
        <v>36</v>
      </c>
      <c r="B12" s="22">
        <v>5378000</v>
      </c>
      <c r="C12" s="20"/>
      <c r="D12" s="17">
        <v>5378000</v>
      </c>
      <c r="E12" s="17">
        <v>3900000</v>
      </c>
      <c r="F12" s="20">
        <v>3273782</v>
      </c>
      <c r="G12" s="20"/>
      <c r="H12" s="17">
        <f t="shared" si="0"/>
        <v>3273782</v>
      </c>
      <c r="I12" s="18">
        <f t="shared" si="1"/>
        <v>83.943128205128204</v>
      </c>
      <c r="J12" s="19"/>
      <c r="K12" s="17">
        <f t="shared" si="2"/>
        <v>2104218</v>
      </c>
      <c r="L12" s="17"/>
      <c r="M12" s="17">
        <f t="shared" si="4"/>
        <v>2104218</v>
      </c>
      <c r="N12" s="6"/>
      <c r="O12" s="3"/>
    </row>
    <row r="13" spans="1:15" s="4" customFormat="1" ht="70.5" customHeight="1" x14ac:dyDescent="0.25">
      <c r="A13" s="19" t="s">
        <v>37</v>
      </c>
      <c r="B13" s="22">
        <v>415000</v>
      </c>
      <c r="C13" s="20"/>
      <c r="D13" s="17">
        <v>415000</v>
      </c>
      <c r="E13" s="17">
        <v>220000</v>
      </c>
      <c r="F13" s="20">
        <v>124307</v>
      </c>
      <c r="G13" s="20"/>
      <c r="H13" s="17">
        <f t="shared" si="0"/>
        <v>124307</v>
      </c>
      <c r="I13" s="18">
        <f t="shared" si="1"/>
        <v>56.503181818181815</v>
      </c>
      <c r="J13" s="19" t="s">
        <v>75</v>
      </c>
      <c r="K13" s="17">
        <f t="shared" si="2"/>
        <v>290693</v>
      </c>
      <c r="L13" s="17"/>
      <c r="M13" s="17">
        <f t="shared" si="4"/>
        <v>290693</v>
      </c>
      <c r="N13" s="6"/>
      <c r="O13" s="3"/>
    </row>
    <row r="14" spans="1:15" s="4" customFormat="1" ht="81.75" customHeight="1" x14ac:dyDescent="0.25">
      <c r="A14" s="19" t="s">
        <v>23</v>
      </c>
      <c r="B14" s="20">
        <v>790000</v>
      </c>
      <c r="C14" s="20">
        <v>0</v>
      </c>
      <c r="D14" s="17">
        <f t="shared" ref="D14:D43" si="6">SUM(B14:C14)</f>
        <v>790000</v>
      </c>
      <c r="E14" s="17">
        <v>0</v>
      </c>
      <c r="F14" s="20">
        <v>0</v>
      </c>
      <c r="G14" s="20">
        <v>0</v>
      </c>
      <c r="H14" s="17">
        <f t="shared" si="0"/>
        <v>0</v>
      </c>
      <c r="I14" s="18" t="s">
        <v>66</v>
      </c>
      <c r="J14" s="19" t="s">
        <v>59</v>
      </c>
      <c r="K14" s="17">
        <f t="shared" si="2"/>
        <v>790000</v>
      </c>
      <c r="L14" s="17">
        <f t="shared" si="3"/>
        <v>0</v>
      </c>
      <c r="M14" s="17">
        <f t="shared" si="4"/>
        <v>790000</v>
      </c>
      <c r="N14" s="11" t="s">
        <v>60</v>
      </c>
      <c r="O14" s="3">
        <f t="shared" si="5"/>
        <v>790000</v>
      </c>
    </row>
    <row r="15" spans="1:15" s="4" customFormat="1" ht="45.75" customHeight="1" x14ac:dyDescent="0.25">
      <c r="A15" s="19" t="s">
        <v>24</v>
      </c>
      <c r="B15" s="20">
        <v>23281000</v>
      </c>
      <c r="C15" s="20">
        <v>1226000</v>
      </c>
      <c r="D15" s="17">
        <f t="shared" si="6"/>
        <v>24507000</v>
      </c>
      <c r="E15" s="17">
        <v>17285336</v>
      </c>
      <c r="F15" s="20">
        <v>14383984</v>
      </c>
      <c r="G15" s="20">
        <v>757052</v>
      </c>
      <c r="H15" s="17">
        <f t="shared" si="0"/>
        <v>15141036</v>
      </c>
      <c r="I15" s="18">
        <f t="shared" si="1"/>
        <v>87.594687196129712</v>
      </c>
      <c r="J15" s="19"/>
      <c r="K15" s="17">
        <f t="shared" si="2"/>
        <v>8897016</v>
      </c>
      <c r="L15" s="17">
        <f t="shared" si="3"/>
        <v>468948</v>
      </c>
      <c r="M15" s="17">
        <f t="shared" si="4"/>
        <v>9365964</v>
      </c>
      <c r="N15" s="11" t="s">
        <v>67</v>
      </c>
      <c r="O15" s="3">
        <f t="shared" si="5"/>
        <v>9365964</v>
      </c>
    </row>
    <row r="16" spans="1:15" s="4" customFormat="1" ht="104.25" customHeight="1" x14ac:dyDescent="0.25">
      <c r="A16" s="19" t="s">
        <v>25</v>
      </c>
      <c r="B16" s="20">
        <v>92576000</v>
      </c>
      <c r="C16" s="20">
        <v>0</v>
      </c>
      <c r="D16" s="17">
        <f t="shared" si="6"/>
        <v>92576000</v>
      </c>
      <c r="E16" s="17">
        <f>2073468+97200+404457</f>
        <v>2575125</v>
      </c>
      <c r="F16" s="20">
        <v>1925068</v>
      </c>
      <c r="G16" s="20">
        <v>0</v>
      </c>
      <c r="H16" s="17">
        <f t="shared" si="0"/>
        <v>1925068</v>
      </c>
      <c r="I16" s="23">
        <f t="shared" si="1"/>
        <v>74.756293383816313</v>
      </c>
      <c r="J16" s="19" t="s">
        <v>72</v>
      </c>
      <c r="K16" s="17">
        <f t="shared" si="2"/>
        <v>90650932</v>
      </c>
      <c r="L16" s="17">
        <f t="shared" si="3"/>
        <v>0</v>
      </c>
      <c r="M16" s="17">
        <f t="shared" si="4"/>
        <v>90650932</v>
      </c>
      <c r="N16" s="11" t="s">
        <v>68</v>
      </c>
      <c r="O16" s="3">
        <f t="shared" si="5"/>
        <v>90650932</v>
      </c>
    </row>
    <row r="17" spans="1:15" s="4" customFormat="1" ht="87" customHeight="1" x14ac:dyDescent="0.25">
      <c r="A17" s="19" t="s">
        <v>26</v>
      </c>
      <c r="B17" s="20">
        <v>4996022000</v>
      </c>
      <c r="C17" s="20">
        <v>423832000</v>
      </c>
      <c r="D17" s="17">
        <f t="shared" si="6"/>
        <v>5419854000</v>
      </c>
      <c r="E17" s="17">
        <v>5307772612</v>
      </c>
      <c r="F17" s="20">
        <f>ROUNDDOWN(4169088596*0.95,0)</f>
        <v>3960634166</v>
      </c>
      <c r="G17" s="20">
        <f>ROUNDUP(4169088596*0.05,0)</f>
        <v>208454430</v>
      </c>
      <c r="H17" s="17">
        <f t="shared" si="0"/>
        <v>4169088596</v>
      </c>
      <c r="I17" s="23">
        <f>H17/E17*100</f>
        <v>78.546857613575554</v>
      </c>
      <c r="J17" s="19" t="s">
        <v>65</v>
      </c>
      <c r="K17" s="17">
        <f t="shared" si="2"/>
        <v>1035387834</v>
      </c>
      <c r="L17" s="17">
        <f t="shared" si="3"/>
        <v>215377570</v>
      </c>
      <c r="M17" s="17">
        <f t="shared" si="4"/>
        <v>1250765404</v>
      </c>
      <c r="N17" s="11" t="s">
        <v>61</v>
      </c>
      <c r="O17" s="3">
        <f t="shared" si="5"/>
        <v>1250765404</v>
      </c>
    </row>
    <row r="18" spans="1:15" s="4" customFormat="1" ht="195" customHeight="1" x14ac:dyDescent="0.25">
      <c r="A18" s="19" t="s">
        <v>27</v>
      </c>
      <c r="B18" s="20">
        <v>70083000</v>
      </c>
      <c r="C18" s="20">
        <v>3689000</v>
      </c>
      <c r="D18" s="17">
        <f t="shared" si="6"/>
        <v>73772000</v>
      </c>
      <c r="E18" s="17">
        <v>58932800</v>
      </c>
      <c r="F18" s="20">
        <v>41464220</v>
      </c>
      <c r="G18" s="20">
        <v>2182328</v>
      </c>
      <c r="H18" s="17">
        <f t="shared" si="0"/>
        <v>43646548</v>
      </c>
      <c r="I18" s="23">
        <f>H18/E18*100</f>
        <v>74.061554855700052</v>
      </c>
      <c r="J18" s="19" t="s">
        <v>73</v>
      </c>
      <c r="K18" s="17">
        <f t="shared" si="2"/>
        <v>28618780</v>
      </c>
      <c r="L18" s="17">
        <f t="shared" si="3"/>
        <v>1506672</v>
      </c>
      <c r="M18" s="17">
        <f t="shared" si="4"/>
        <v>30125452</v>
      </c>
      <c r="N18" s="11" t="s">
        <v>69</v>
      </c>
      <c r="O18" s="3">
        <f t="shared" si="5"/>
        <v>30125452</v>
      </c>
    </row>
    <row r="19" spans="1:15" s="4" customFormat="1" ht="60" customHeight="1" x14ac:dyDescent="0.25">
      <c r="A19" s="19" t="s">
        <v>28</v>
      </c>
      <c r="B19" s="20">
        <v>130446000</v>
      </c>
      <c r="C19" s="20">
        <v>6866000</v>
      </c>
      <c r="D19" s="17">
        <f t="shared" si="6"/>
        <v>137312000</v>
      </c>
      <c r="E19" s="17">
        <v>103847109</v>
      </c>
      <c r="F19" s="20">
        <v>79957361</v>
      </c>
      <c r="G19" s="20">
        <v>4208283</v>
      </c>
      <c r="H19" s="17">
        <f t="shared" si="0"/>
        <v>84165644</v>
      </c>
      <c r="I19" s="23">
        <f>H19/E19*100</f>
        <v>81.047652467629121</v>
      </c>
      <c r="J19" s="20"/>
      <c r="K19" s="17">
        <f t="shared" si="2"/>
        <v>50488639</v>
      </c>
      <c r="L19" s="17">
        <f t="shared" si="3"/>
        <v>2657717</v>
      </c>
      <c r="M19" s="17">
        <f t="shared" si="4"/>
        <v>53146356</v>
      </c>
      <c r="N19" s="11" t="s">
        <v>70</v>
      </c>
      <c r="O19" s="3">
        <f t="shared" si="5"/>
        <v>53146356</v>
      </c>
    </row>
    <row r="20" spans="1:15" s="4" customFormat="1" ht="77.25" customHeight="1" x14ac:dyDescent="0.25">
      <c r="A20" s="19" t="s">
        <v>29</v>
      </c>
      <c r="B20" s="20">
        <v>83429240</v>
      </c>
      <c r="C20" s="20">
        <v>361973000</v>
      </c>
      <c r="D20" s="17">
        <f t="shared" si="6"/>
        <v>445402240</v>
      </c>
      <c r="E20" s="17">
        <v>231324000</v>
      </c>
      <c r="F20" s="20">
        <v>39309050</v>
      </c>
      <c r="G20" s="20">
        <v>159039369</v>
      </c>
      <c r="H20" s="17">
        <f t="shared" si="0"/>
        <v>198348419</v>
      </c>
      <c r="I20" s="18">
        <f t="shared" si="1"/>
        <v>85.744850944994894</v>
      </c>
      <c r="J20" s="19"/>
      <c r="K20" s="17">
        <f t="shared" si="2"/>
        <v>44120190</v>
      </c>
      <c r="L20" s="17">
        <f t="shared" si="3"/>
        <v>202933631</v>
      </c>
      <c r="M20" s="17">
        <f t="shared" si="4"/>
        <v>247053821</v>
      </c>
      <c r="N20" s="11" t="s">
        <v>62</v>
      </c>
      <c r="O20" s="3">
        <f t="shared" si="5"/>
        <v>247053821</v>
      </c>
    </row>
    <row r="21" spans="1:15" s="4" customFormat="1" ht="58.5" x14ac:dyDescent="0.25">
      <c r="A21" s="19" t="s">
        <v>30</v>
      </c>
      <c r="B21" s="20">
        <v>24489000</v>
      </c>
      <c r="C21" s="20">
        <v>0</v>
      </c>
      <c r="D21" s="17">
        <f t="shared" si="6"/>
        <v>24489000</v>
      </c>
      <c r="E21" s="17">
        <v>24489000</v>
      </c>
      <c r="F21" s="20">
        <v>24488078</v>
      </c>
      <c r="G21" s="20">
        <v>0</v>
      </c>
      <c r="H21" s="17">
        <f t="shared" si="0"/>
        <v>24488078</v>
      </c>
      <c r="I21" s="18">
        <f t="shared" si="1"/>
        <v>99.996235044305607</v>
      </c>
      <c r="J21" s="19"/>
      <c r="K21" s="17">
        <f t="shared" si="2"/>
        <v>922</v>
      </c>
      <c r="L21" s="17">
        <f t="shared" si="3"/>
        <v>0</v>
      </c>
      <c r="M21" s="17">
        <f t="shared" si="4"/>
        <v>922</v>
      </c>
      <c r="N21" s="11" t="s">
        <v>66</v>
      </c>
      <c r="O21" s="3">
        <f t="shared" si="5"/>
        <v>922</v>
      </c>
    </row>
    <row r="22" spans="1:15" s="4" customFormat="1" ht="64.5" customHeight="1" x14ac:dyDescent="0.25">
      <c r="A22" s="19" t="s">
        <v>38</v>
      </c>
      <c r="B22" s="20">
        <v>2200000000</v>
      </c>
      <c r="C22" s="20">
        <v>0</v>
      </c>
      <c r="D22" s="17">
        <f t="shared" si="6"/>
        <v>2200000000</v>
      </c>
      <c r="E22" s="17">
        <f>SUM(C22:D22)</f>
        <v>2200000000</v>
      </c>
      <c r="F22" s="20">
        <v>2199624926</v>
      </c>
      <c r="G22" s="20">
        <v>0</v>
      </c>
      <c r="H22" s="17">
        <f t="shared" ref="H22:H43" si="7">SUM(F22:G22)</f>
        <v>2199624926</v>
      </c>
      <c r="I22" s="18">
        <f t="shared" ref="I22:I43" si="8">H22/E22*100</f>
        <v>99.98295118181818</v>
      </c>
      <c r="J22" s="19"/>
      <c r="K22" s="17">
        <f t="shared" ref="K22:K43" si="9">B22-F22</f>
        <v>375074</v>
      </c>
      <c r="L22" s="17">
        <f t="shared" ref="L22:L43" si="10">C22-G22</f>
        <v>0</v>
      </c>
      <c r="M22" s="17">
        <f t="shared" ref="M22:M43" si="11">SUM(K22:L22)</f>
        <v>375074</v>
      </c>
      <c r="N22" s="11" t="s">
        <v>66</v>
      </c>
      <c r="O22" s="3">
        <f t="shared" si="5"/>
        <v>375074</v>
      </c>
    </row>
    <row r="23" spans="1:15" s="4" customFormat="1" ht="101.25" customHeight="1" x14ac:dyDescent="0.25">
      <c r="A23" s="19" t="s">
        <v>39</v>
      </c>
      <c r="B23" s="20">
        <v>2441000</v>
      </c>
      <c r="C23" s="20">
        <v>0</v>
      </c>
      <c r="D23" s="17">
        <f t="shared" si="6"/>
        <v>2441000</v>
      </c>
      <c r="E23" s="17">
        <f>SUM(C23:D23)</f>
        <v>2441000</v>
      </c>
      <c r="F23" s="20">
        <v>523956</v>
      </c>
      <c r="G23" s="20">
        <v>0</v>
      </c>
      <c r="H23" s="17">
        <f t="shared" si="7"/>
        <v>523956</v>
      </c>
      <c r="I23" s="18">
        <f t="shared" si="8"/>
        <v>21.464809504301517</v>
      </c>
      <c r="J23" s="24" t="s">
        <v>80</v>
      </c>
      <c r="K23" s="17">
        <f t="shared" si="9"/>
        <v>1917044</v>
      </c>
      <c r="L23" s="17">
        <f t="shared" si="10"/>
        <v>0</v>
      </c>
      <c r="M23" s="17">
        <f t="shared" si="11"/>
        <v>1917044</v>
      </c>
      <c r="N23" s="11" t="s">
        <v>62</v>
      </c>
      <c r="O23" s="3">
        <f t="shared" si="5"/>
        <v>1917044</v>
      </c>
    </row>
    <row r="24" spans="1:15" s="4" customFormat="1" ht="58.5" customHeight="1" x14ac:dyDescent="0.25">
      <c r="A24" s="19" t="s">
        <v>40</v>
      </c>
      <c r="B24" s="25">
        <v>14364000</v>
      </c>
      <c r="C24" s="26">
        <v>0</v>
      </c>
      <c r="D24" s="27">
        <f t="shared" si="6"/>
        <v>14364000</v>
      </c>
      <c r="E24" s="27">
        <v>5283779</v>
      </c>
      <c r="F24" s="25">
        <v>5283779</v>
      </c>
      <c r="G24" s="25">
        <v>0</v>
      </c>
      <c r="H24" s="27">
        <f>SUM(F24:G24)</f>
        <v>5283779</v>
      </c>
      <c r="I24" s="28">
        <f>H24/E24*100</f>
        <v>100</v>
      </c>
      <c r="J24" s="29"/>
      <c r="K24" s="27">
        <f t="shared" si="9"/>
        <v>9080221</v>
      </c>
      <c r="L24" s="17">
        <f t="shared" si="10"/>
        <v>0</v>
      </c>
      <c r="M24" s="17">
        <f t="shared" si="11"/>
        <v>9080221</v>
      </c>
      <c r="N24" s="11" t="s">
        <v>71</v>
      </c>
      <c r="O24" s="3">
        <f t="shared" si="5"/>
        <v>9080221</v>
      </c>
    </row>
    <row r="25" spans="1:15" s="4" customFormat="1" ht="46.5" customHeight="1" x14ac:dyDescent="0.25">
      <c r="A25" s="19" t="s">
        <v>41</v>
      </c>
      <c r="B25" s="20">
        <v>316336000</v>
      </c>
      <c r="C25" s="20">
        <v>0</v>
      </c>
      <c r="D25" s="17">
        <f t="shared" si="6"/>
        <v>316336000</v>
      </c>
      <c r="E25" s="17">
        <v>196517414</v>
      </c>
      <c r="F25" s="20">
        <v>180391599</v>
      </c>
      <c r="G25" s="20">
        <v>0</v>
      </c>
      <c r="H25" s="17">
        <f t="shared" si="7"/>
        <v>180391599</v>
      </c>
      <c r="I25" s="23">
        <f t="shared" si="8"/>
        <v>91.794205576102286</v>
      </c>
      <c r="J25" s="19"/>
      <c r="K25" s="17">
        <f t="shared" si="9"/>
        <v>135944401</v>
      </c>
      <c r="L25" s="17">
        <f t="shared" si="10"/>
        <v>0</v>
      </c>
      <c r="M25" s="17">
        <f t="shared" si="11"/>
        <v>135944401</v>
      </c>
      <c r="N25" s="11" t="s">
        <v>63</v>
      </c>
      <c r="O25" s="3">
        <f t="shared" si="5"/>
        <v>135944401</v>
      </c>
    </row>
    <row r="26" spans="1:15" s="4" customFormat="1" ht="129" customHeight="1" x14ac:dyDescent="0.25">
      <c r="A26" s="19" t="s">
        <v>42</v>
      </c>
      <c r="B26" s="20">
        <v>14498000</v>
      </c>
      <c r="C26" s="20">
        <v>0</v>
      </c>
      <c r="D26" s="17">
        <f t="shared" si="6"/>
        <v>14498000</v>
      </c>
      <c r="E26" s="17">
        <v>11598400</v>
      </c>
      <c r="F26" s="20">
        <v>1781711</v>
      </c>
      <c r="G26" s="20">
        <v>0</v>
      </c>
      <c r="H26" s="17">
        <f t="shared" si="7"/>
        <v>1781711</v>
      </c>
      <c r="I26" s="18">
        <f t="shared" si="8"/>
        <v>15.361696440888398</v>
      </c>
      <c r="J26" s="30" t="s">
        <v>81</v>
      </c>
      <c r="K26" s="17">
        <f t="shared" si="9"/>
        <v>12716289</v>
      </c>
      <c r="L26" s="17">
        <f t="shared" si="10"/>
        <v>0</v>
      </c>
      <c r="M26" s="17">
        <f t="shared" si="11"/>
        <v>12716289</v>
      </c>
      <c r="N26" s="11" t="s">
        <v>64</v>
      </c>
      <c r="O26" s="3">
        <f t="shared" si="5"/>
        <v>12716289</v>
      </c>
    </row>
    <row r="27" spans="1:15" s="4" customFormat="1" ht="51" customHeight="1" x14ac:dyDescent="0.25">
      <c r="A27" s="19" t="s">
        <v>43</v>
      </c>
      <c r="B27" s="22">
        <v>60489000</v>
      </c>
      <c r="C27" s="22">
        <v>0</v>
      </c>
      <c r="D27" s="17">
        <f t="shared" si="6"/>
        <v>60489000</v>
      </c>
      <c r="E27" s="22">
        <v>30154253</v>
      </c>
      <c r="F27" s="22">
        <v>28537856</v>
      </c>
      <c r="G27" s="22">
        <v>0</v>
      </c>
      <c r="H27" s="17">
        <f t="shared" si="7"/>
        <v>28537856</v>
      </c>
      <c r="I27" s="18">
        <f t="shared" si="8"/>
        <v>94.639572069651337</v>
      </c>
      <c r="J27" s="19"/>
      <c r="K27" s="17">
        <f t="shared" si="9"/>
        <v>31951144</v>
      </c>
      <c r="L27" s="17">
        <f t="shared" si="10"/>
        <v>0</v>
      </c>
      <c r="M27" s="17">
        <f t="shared" si="11"/>
        <v>31951144</v>
      </c>
      <c r="N27" s="6"/>
      <c r="O27" s="3">
        <f t="shared" si="5"/>
        <v>31951144</v>
      </c>
    </row>
    <row r="28" spans="1:15" s="4" customFormat="1" ht="59.25" customHeight="1" x14ac:dyDescent="0.25">
      <c r="A28" s="19" t="s">
        <v>44</v>
      </c>
      <c r="B28" s="22">
        <v>4538000</v>
      </c>
      <c r="C28" s="22">
        <v>0</v>
      </c>
      <c r="D28" s="17">
        <f t="shared" si="6"/>
        <v>4538000</v>
      </c>
      <c r="E28" s="22">
        <v>2098518</v>
      </c>
      <c r="F28" s="22">
        <v>1717317</v>
      </c>
      <c r="G28" s="22">
        <v>0</v>
      </c>
      <c r="H28" s="17">
        <f t="shared" si="7"/>
        <v>1717317</v>
      </c>
      <c r="I28" s="18">
        <f t="shared" si="8"/>
        <v>81.83475195352149</v>
      </c>
      <c r="J28" s="19"/>
      <c r="K28" s="17">
        <f t="shared" si="9"/>
        <v>2820683</v>
      </c>
      <c r="L28" s="17">
        <f t="shared" si="10"/>
        <v>0</v>
      </c>
      <c r="M28" s="17">
        <f t="shared" si="11"/>
        <v>2820683</v>
      </c>
      <c r="N28" s="6"/>
      <c r="O28" s="3">
        <f t="shared" si="5"/>
        <v>2820683</v>
      </c>
    </row>
    <row r="29" spans="1:15" s="4" customFormat="1" ht="51.75" customHeight="1" x14ac:dyDescent="0.25">
      <c r="A29" s="19" t="s">
        <v>45</v>
      </c>
      <c r="B29" s="22">
        <v>3811000</v>
      </c>
      <c r="C29" s="22">
        <v>0</v>
      </c>
      <c r="D29" s="17">
        <f t="shared" si="6"/>
        <v>3811000</v>
      </c>
      <c r="E29" s="22">
        <v>2292400</v>
      </c>
      <c r="F29" s="22">
        <v>2058900</v>
      </c>
      <c r="G29" s="22">
        <v>0</v>
      </c>
      <c r="H29" s="17">
        <f t="shared" si="7"/>
        <v>2058900</v>
      </c>
      <c r="I29" s="18">
        <f t="shared" si="8"/>
        <v>89.81416855697087</v>
      </c>
      <c r="J29" s="19"/>
      <c r="K29" s="17">
        <f t="shared" si="9"/>
        <v>1752100</v>
      </c>
      <c r="L29" s="17">
        <f t="shared" si="10"/>
        <v>0</v>
      </c>
      <c r="M29" s="17">
        <f t="shared" si="11"/>
        <v>1752100</v>
      </c>
      <c r="N29" s="6"/>
      <c r="O29" s="3">
        <f t="shared" si="5"/>
        <v>1752100</v>
      </c>
    </row>
    <row r="30" spans="1:15" s="4" customFormat="1" ht="57" customHeight="1" x14ac:dyDescent="0.25">
      <c r="A30" s="19" t="s">
        <v>46</v>
      </c>
      <c r="B30" s="22">
        <v>13459000</v>
      </c>
      <c r="C30" s="22">
        <v>0</v>
      </c>
      <c r="D30" s="17">
        <f t="shared" si="6"/>
        <v>13459000</v>
      </c>
      <c r="E30" s="22">
        <v>13374000</v>
      </c>
      <c r="F30" s="22">
        <v>13368500</v>
      </c>
      <c r="G30" s="22">
        <v>0</v>
      </c>
      <c r="H30" s="17">
        <f t="shared" si="7"/>
        <v>13368500</v>
      </c>
      <c r="I30" s="18">
        <f t="shared" si="8"/>
        <v>99.958875429938686</v>
      </c>
      <c r="J30" s="19"/>
      <c r="K30" s="17">
        <f t="shared" si="9"/>
        <v>90500</v>
      </c>
      <c r="L30" s="17">
        <f t="shared" si="10"/>
        <v>0</v>
      </c>
      <c r="M30" s="17">
        <f t="shared" si="11"/>
        <v>90500</v>
      </c>
      <c r="N30" s="6"/>
      <c r="O30" s="3">
        <f t="shared" si="5"/>
        <v>90500</v>
      </c>
    </row>
    <row r="31" spans="1:15" s="4" customFormat="1" ht="69" customHeight="1" x14ac:dyDescent="0.25">
      <c r="A31" s="19" t="s">
        <v>47</v>
      </c>
      <c r="B31" s="22">
        <v>4570000</v>
      </c>
      <c r="C31" s="22">
        <v>0</v>
      </c>
      <c r="D31" s="17">
        <f t="shared" si="6"/>
        <v>4570000</v>
      </c>
      <c r="E31" s="22">
        <v>4201000</v>
      </c>
      <c r="F31" s="22">
        <v>3798445</v>
      </c>
      <c r="G31" s="22">
        <v>0</v>
      </c>
      <c r="H31" s="17">
        <f t="shared" si="7"/>
        <v>3798445</v>
      </c>
      <c r="I31" s="18">
        <f t="shared" si="8"/>
        <v>90.417638657462504</v>
      </c>
      <c r="J31" s="19"/>
      <c r="K31" s="17">
        <f t="shared" si="9"/>
        <v>771555</v>
      </c>
      <c r="L31" s="17">
        <f t="shared" si="10"/>
        <v>0</v>
      </c>
      <c r="M31" s="17">
        <f t="shared" si="11"/>
        <v>771555</v>
      </c>
      <c r="N31" s="6"/>
      <c r="O31" s="3">
        <f t="shared" si="5"/>
        <v>771555</v>
      </c>
    </row>
    <row r="32" spans="1:15" s="4" customFormat="1" ht="67.5" customHeight="1" x14ac:dyDescent="0.25">
      <c r="A32" s="19" t="s">
        <v>48</v>
      </c>
      <c r="B32" s="22">
        <v>9500000</v>
      </c>
      <c r="C32" s="22">
        <v>0</v>
      </c>
      <c r="D32" s="17">
        <f t="shared" si="6"/>
        <v>9500000</v>
      </c>
      <c r="E32" s="22">
        <v>2896000</v>
      </c>
      <c r="F32" s="22">
        <v>2896000</v>
      </c>
      <c r="G32" s="22">
        <v>0</v>
      </c>
      <c r="H32" s="17">
        <f t="shared" si="7"/>
        <v>2896000</v>
      </c>
      <c r="I32" s="18">
        <f t="shared" si="8"/>
        <v>100</v>
      </c>
      <c r="J32" s="19"/>
      <c r="K32" s="17">
        <f t="shared" si="9"/>
        <v>6604000</v>
      </c>
      <c r="L32" s="17">
        <f t="shared" si="10"/>
        <v>0</v>
      </c>
      <c r="M32" s="17">
        <f t="shared" si="11"/>
        <v>6604000</v>
      </c>
      <c r="N32" s="6"/>
      <c r="O32" s="3">
        <f t="shared" si="5"/>
        <v>6604000</v>
      </c>
    </row>
    <row r="33" spans="1:15" s="4" customFormat="1" ht="168" customHeight="1" x14ac:dyDescent="0.25">
      <c r="A33" s="19" t="s">
        <v>49</v>
      </c>
      <c r="B33" s="22">
        <v>2000000</v>
      </c>
      <c r="C33" s="22">
        <v>299000</v>
      </c>
      <c r="D33" s="17">
        <f t="shared" si="6"/>
        <v>2299000</v>
      </c>
      <c r="E33" s="22">
        <v>2299000</v>
      </c>
      <c r="F33" s="22">
        <v>800000</v>
      </c>
      <c r="G33" s="22">
        <v>299000</v>
      </c>
      <c r="H33" s="17">
        <f t="shared" si="7"/>
        <v>1099000</v>
      </c>
      <c r="I33" s="18">
        <f t="shared" si="8"/>
        <v>47.803392779469334</v>
      </c>
      <c r="J33" s="19" t="s">
        <v>76</v>
      </c>
      <c r="K33" s="17">
        <f t="shared" si="9"/>
        <v>1200000</v>
      </c>
      <c r="L33" s="17">
        <f t="shared" si="10"/>
        <v>0</v>
      </c>
      <c r="M33" s="17">
        <f t="shared" si="11"/>
        <v>1200000</v>
      </c>
      <c r="N33" s="6"/>
      <c r="O33" s="3">
        <f t="shared" si="5"/>
        <v>1200000</v>
      </c>
    </row>
    <row r="34" spans="1:15" s="4" customFormat="1" ht="90.75" customHeight="1" x14ac:dyDescent="0.25">
      <c r="A34" s="19" t="s">
        <v>50</v>
      </c>
      <c r="B34" s="22">
        <v>1200000</v>
      </c>
      <c r="C34" s="22">
        <v>180000</v>
      </c>
      <c r="D34" s="17">
        <f t="shared" si="6"/>
        <v>1380000</v>
      </c>
      <c r="E34" s="31">
        <f>739292+157920</f>
        <v>897212</v>
      </c>
      <c r="F34" s="22">
        <v>709918</v>
      </c>
      <c r="G34" s="22">
        <v>157920</v>
      </c>
      <c r="H34" s="17">
        <f t="shared" si="7"/>
        <v>867838</v>
      </c>
      <c r="I34" s="32">
        <f t="shared" si="8"/>
        <v>96.726080346673911</v>
      </c>
      <c r="J34" s="29"/>
      <c r="K34" s="17">
        <f t="shared" si="9"/>
        <v>490082</v>
      </c>
      <c r="L34" s="17">
        <f t="shared" si="10"/>
        <v>22080</v>
      </c>
      <c r="M34" s="17">
        <f t="shared" si="11"/>
        <v>512162</v>
      </c>
      <c r="N34" s="6"/>
      <c r="O34" s="3">
        <f t="shared" si="5"/>
        <v>512162</v>
      </c>
    </row>
    <row r="35" spans="1:15" s="4" customFormat="1" ht="69" customHeight="1" x14ac:dyDescent="0.25">
      <c r="A35" s="19" t="s">
        <v>51</v>
      </c>
      <c r="B35" s="22">
        <v>1200000</v>
      </c>
      <c r="C35" s="22">
        <v>0</v>
      </c>
      <c r="D35" s="17">
        <f t="shared" si="6"/>
        <v>1200000</v>
      </c>
      <c r="E35" s="22">
        <v>526555</v>
      </c>
      <c r="F35" s="22">
        <v>504538</v>
      </c>
      <c r="G35" s="22">
        <v>0</v>
      </c>
      <c r="H35" s="17">
        <f t="shared" si="7"/>
        <v>504538</v>
      </c>
      <c r="I35" s="18">
        <f t="shared" si="8"/>
        <v>95.818670414296705</v>
      </c>
      <c r="J35" s="19"/>
      <c r="K35" s="17">
        <f t="shared" si="9"/>
        <v>695462</v>
      </c>
      <c r="L35" s="17">
        <f t="shared" si="10"/>
        <v>0</v>
      </c>
      <c r="M35" s="17">
        <f t="shared" si="11"/>
        <v>695462</v>
      </c>
      <c r="N35" s="6"/>
      <c r="O35" s="3">
        <f t="shared" si="5"/>
        <v>695462</v>
      </c>
    </row>
    <row r="36" spans="1:15" s="4" customFormat="1" ht="270.75" customHeight="1" x14ac:dyDescent="0.25">
      <c r="A36" s="19" t="s">
        <v>52</v>
      </c>
      <c r="B36" s="22">
        <v>1800000</v>
      </c>
      <c r="C36" s="22">
        <v>0</v>
      </c>
      <c r="D36" s="17">
        <f t="shared" si="6"/>
        <v>1800000</v>
      </c>
      <c r="E36" s="22">
        <v>1287092</v>
      </c>
      <c r="F36" s="22">
        <v>772432</v>
      </c>
      <c r="G36" s="22">
        <v>0</v>
      </c>
      <c r="H36" s="17">
        <f t="shared" si="7"/>
        <v>772432</v>
      </c>
      <c r="I36" s="18">
        <f t="shared" si="8"/>
        <v>60.013736391804159</v>
      </c>
      <c r="J36" s="19" t="s">
        <v>77</v>
      </c>
      <c r="K36" s="17">
        <f t="shared" si="9"/>
        <v>1027568</v>
      </c>
      <c r="L36" s="17">
        <f t="shared" si="10"/>
        <v>0</v>
      </c>
      <c r="M36" s="17">
        <f t="shared" si="11"/>
        <v>1027568</v>
      </c>
      <c r="N36" s="6"/>
      <c r="O36" s="3">
        <f t="shared" si="5"/>
        <v>1027568</v>
      </c>
    </row>
    <row r="37" spans="1:15" s="4" customFormat="1" ht="367.5" customHeight="1" x14ac:dyDescent="0.25">
      <c r="A37" s="19" t="s">
        <v>53</v>
      </c>
      <c r="B37" s="22">
        <v>7157000</v>
      </c>
      <c r="C37" s="22">
        <v>3806000</v>
      </c>
      <c r="D37" s="17">
        <f t="shared" si="6"/>
        <v>10963000</v>
      </c>
      <c r="E37" s="22">
        <v>7909688</v>
      </c>
      <c r="F37" s="22">
        <v>3374659</v>
      </c>
      <c r="G37" s="22">
        <v>1570663</v>
      </c>
      <c r="H37" s="17">
        <f t="shared" si="7"/>
        <v>4945322</v>
      </c>
      <c r="I37" s="18">
        <f t="shared" si="8"/>
        <v>62.522339692791931</v>
      </c>
      <c r="J37" s="19" t="s">
        <v>78</v>
      </c>
      <c r="K37" s="17">
        <f t="shared" si="9"/>
        <v>3782341</v>
      </c>
      <c r="L37" s="17">
        <f t="shared" si="10"/>
        <v>2235337</v>
      </c>
      <c r="M37" s="17">
        <f t="shared" si="11"/>
        <v>6017678</v>
      </c>
      <c r="N37" s="6"/>
      <c r="O37" s="3">
        <f t="shared" si="5"/>
        <v>6017678</v>
      </c>
    </row>
    <row r="38" spans="1:15" s="4" customFormat="1" ht="42.75" customHeight="1" x14ac:dyDescent="0.25">
      <c r="A38" s="19" t="s">
        <v>54</v>
      </c>
      <c r="B38" s="22">
        <v>2839000</v>
      </c>
      <c r="C38" s="22">
        <v>0</v>
      </c>
      <c r="D38" s="17">
        <f t="shared" si="6"/>
        <v>2839000</v>
      </c>
      <c r="E38" s="22">
        <v>2129249</v>
      </c>
      <c r="F38" s="22">
        <v>2032227</v>
      </c>
      <c r="G38" s="22">
        <v>0</v>
      </c>
      <c r="H38" s="17">
        <f t="shared" si="7"/>
        <v>2032227</v>
      </c>
      <c r="I38" s="18">
        <f t="shared" si="8"/>
        <v>95.443369939354199</v>
      </c>
      <c r="J38" s="19"/>
      <c r="K38" s="17">
        <f t="shared" si="9"/>
        <v>806773</v>
      </c>
      <c r="L38" s="17">
        <f t="shared" si="10"/>
        <v>0</v>
      </c>
      <c r="M38" s="17">
        <f t="shared" si="11"/>
        <v>806773</v>
      </c>
      <c r="N38" s="6"/>
      <c r="O38" s="3">
        <f t="shared" si="5"/>
        <v>806773</v>
      </c>
    </row>
    <row r="39" spans="1:15" s="4" customFormat="1" ht="112.5" customHeight="1" x14ac:dyDescent="0.25">
      <c r="A39" s="19" t="s">
        <v>55</v>
      </c>
      <c r="B39" s="22">
        <v>22042000</v>
      </c>
      <c r="C39" s="22">
        <v>0</v>
      </c>
      <c r="D39" s="17">
        <f t="shared" si="6"/>
        <v>22042000</v>
      </c>
      <c r="E39" s="22">
        <v>1106760</v>
      </c>
      <c r="F39" s="22">
        <v>964517</v>
      </c>
      <c r="G39" s="22">
        <v>0</v>
      </c>
      <c r="H39" s="17">
        <f t="shared" si="7"/>
        <v>964517</v>
      </c>
      <c r="I39" s="18">
        <f t="shared" si="8"/>
        <v>87.147800787885359</v>
      </c>
      <c r="J39" s="19" t="s">
        <v>79</v>
      </c>
      <c r="K39" s="17">
        <f t="shared" si="9"/>
        <v>21077483</v>
      </c>
      <c r="L39" s="17">
        <f t="shared" si="10"/>
        <v>0</v>
      </c>
      <c r="M39" s="17">
        <f t="shared" si="11"/>
        <v>21077483</v>
      </c>
      <c r="N39" s="6"/>
      <c r="O39" s="3">
        <f t="shared" si="5"/>
        <v>21077483</v>
      </c>
    </row>
    <row r="40" spans="1:15" s="4" customFormat="1" ht="99.75" customHeight="1" x14ac:dyDescent="0.25">
      <c r="A40" s="19" t="s">
        <v>32</v>
      </c>
      <c r="B40" s="22">
        <v>911837</v>
      </c>
      <c r="C40" s="22"/>
      <c r="D40" s="17">
        <f t="shared" si="6"/>
        <v>911837</v>
      </c>
      <c r="E40" s="22">
        <v>911837</v>
      </c>
      <c r="F40" s="22">
        <v>273551</v>
      </c>
      <c r="G40" s="22"/>
      <c r="H40" s="17">
        <f t="shared" si="7"/>
        <v>273551</v>
      </c>
      <c r="I40" s="18">
        <f t="shared" si="8"/>
        <v>29.999989033127633</v>
      </c>
      <c r="J40" s="19" t="s">
        <v>82</v>
      </c>
      <c r="K40" s="17">
        <f t="shared" si="9"/>
        <v>638286</v>
      </c>
      <c r="L40" s="17">
        <f t="shared" si="10"/>
        <v>0</v>
      </c>
      <c r="M40" s="17">
        <f t="shared" si="11"/>
        <v>638286</v>
      </c>
      <c r="N40" s="6"/>
      <c r="O40" s="3">
        <f t="shared" si="5"/>
        <v>638286</v>
      </c>
    </row>
    <row r="41" spans="1:15" s="4" customFormat="1" ht="129" customHeight="1" x14ac:dyDescent="0.25">
      <c r="A41" s="19" t="s">
        <v>33</v>
      </c>
      <c r="B41" s="22">
        <v>999000</v>
      </c>
      <c r="C41" s="22">
        <v>150000</v>
      </c>
      <c r="D41" s="17">
        <f t="shared" si="6"/>
        <v>1149000</v>
      </c>
      <c r="E41" s="22">
        <v>1149000</v>
      </c>
      <c r="F41" s="22">
        <v>999000</v>
      </c>
      <c r="G41" s="22">
        <v>150000</v>
      </c>
      <c r="H41" s="17">
        <f t="shared" si="7"/>
        <v>1149000</v>
      </c>
      <c r="I41" s="18">
        <f t="shared" si="8"/>
        <v>100</v>
      </c>
      <c r="J41" s="19"/>
      <c r="K41" s="17">
        <f t="shared" si="9"/>
        <v>0</v>
      </c>
      <c r="L41" s="17">
        <f t="shared" si="10"/>
        <v>0</v>
      </c>
      <c r="M41" s="17">
        <f t="shared" si="11"/>
        <v>0</v>
      </c>
      <c r="N41" s="6"/>
      <c r="O41" s="3">
        <f t="shared" si="5"/>
        <v>0</v>
      </c>
    </row>
    <row r="42" spans="1:15" s="4" customFormat="1" ht="54" customHeight="1" x14ac:dyDescent="0.25">
      <c r="A42" s="19" t="s">
        <v>34</v>
      </c>
      <c r="B42" s="22">
        <v>237000</v>
      </c>
      <c r="C42" s="22">
        <v>102000</v>
      </c>
      <c r="D42" s="17">
        <f t="shared" si="6"/>
        <v>339000</v>
      </c>
      <c r="E42" s="22">
        <v>339000</v>
      </c>
      <c r="F42" s="22"/>
      <c r="G42" s="22"/>
      <c r="H42" s="17">
        <f t="shared" si="7"/>
        <v>0</v>
      </c>
      <c r="I42" s="18">
        <f t="shared" si="8"/>
        <v>0</v>
      </c>
      <c r="J42" s="19" t="s">
        <v>83</v>
      </c>
      <c r="K42" s="17">
        <f t="shared" si="9"/>
        <v>237000</v>
      </c>
      <c r="L42" s="17">
        <f t="shared" si="10"/>
        <v>102000</v>
      </c>
      <c r="M42" s="17">
        <f t="shared" si="11"/>
        <v>339000</v>
      </c>
      <c r="N42" s="6"/>
      <c r="O42" s="3"/>
    </row>
    <row r="43" spans="1:15" s="4" customFormat="1" ht="120" customHeight="1" x14ac:dyDescent="0.25">
      <c r="A43" s="19" t="s">
        <v>35</v>
      </c>
      <c r="B43" s="22">
        <v>748000</v>
      </c>
      <c r="C43" s="22">
        <v>111917</v>
      </c>
      <c r="D43" s="17">
        <f t="shared" si="6"/>
        <v>859917</v>
      </c>
      <c r="E43" s="22">
        <v>859917</v>
      </c>
      <c r="F43" s="22">
        <v>748000</v>
      </c>
      <c r="G43" s="22">
        <v>111917</v>
      </c>
      <c r="H43" s="17">
        <f t="shared" si="7"/>
        <v>859917</v>
      </c>
      <c r="I43" s="18">
        <f t="shared" si="8"/>
        <v>100</v>
      </c>
      <c r="J43" s="19"/>
      <c r="K43" s="17">
        <f t="shared" si="9"/>
        <v>0</v>
      </c>
      <c r="L43" s="17">
        <f t="shared" si="10"/>
        <v>0</v>
      </c>
      <c r="M43" s="17">
        <f t="shared" si="11"/>
        <v>0</v>
      </c>
      <c r="N43" s="6"/>
      <c r="O43" s="3"/>
    </row>
    <row r="44" spans="1:15" s="4" customFormat="1" x14ac:dyDescent="0.25">
      <c r="B44" s="5"/>
      <c r="C44" s="5"/>
      <c r="D44" s="6"/>
      <c r="E44" s="5"/>
      <c r="F44" s="5"/>
      <c r="G44" s="5"/>
      <c r="H44" s="6"/>
      <c r="I44" s="7"/>
      <c r="K44" s="6"/>
      <c r="L44" s="6"/>
      <c r="M44" s="6"/>
      <c r="N44" s="11"/>
      <c r="O44" s="3"/>
    </row>
    <row r="45" spans="1:15" s="4" customFormat="1" hidden="1" x14ac:dyDescent="0.25">
      <c r="A45" s="37" t="s">
        <v>56</v>
      </c>
      <c r="B45" s="37"/>
      <c r="C45" s="37"/>
      <c r="D45" s="37"/>
      <c r="E45" s="37"/>
      <c r="F45" s="37"/>
      <c r="G45" s="37"/>
      <c r="H45" s="37"/>
      <c r="I45" s="37"/>
      <c r="J45" s="37"/>
      <c r="K45" s="37"/>
      <c r="L45" s="37"/>
      <c r="M45" s="37"/>
      <c r="N45" s="12"/>
      <c r="O45" s="3"/>
    </row>
    <row r="46" spans="1:15" s="4" customFormat="1" ht="23.25" hidden="1" customHeight="1" x14ac:dyDescent="0.25">
      <c r="N46" s="12"/>
      <c r="O46" s="3"/>
    </row>
    <row r="47" spans="1:15" s="4" customFormat="1" ht="15" customHeight="1" x14ac:dyDescent="0.25">
      <c r="N47" s="12"/>
      <c r="O47" s="3"/>
    </row>
    <row r="48" spans="1:15" s="4" customFormat="1" ht="23.25" hidden="1" customHeight="1" x14ac:dyDescent="0.25">
      <c r="N48" s="12"/>
      <c r="O48" s="3"/>
    </row>
    <row r="49" spans="2:15" s="4" customFormat="1" ht="23.25" hidden="1" customHeight="1" x14ac:dyDescent="0.25">
      <c r="B49" s="5"/>
      <c r="C49" s="5"/>
      <c r="D49" s="6"/>
      <c r="E49" s="5"/>
      <c r="F49" s="5"/>
      <c r="G49" s="5"/>
      <c r="H49" s="6"/>
      <c r="I49" s="7"/>
      <c r="K49" s="6"/>
      <c r="L49" s="6"/>
      <c r="M49" s="6"/>
      <c r="N49" s="11"/>
      <c r="O49" s="3"/>
    </row>
    <row r="50" spans="2:15" ht="39.950000000000003" customHeight="1" x14ac:dyDescent="0.25"/>
    <row r="51" spans="2:15" ht="39.950000000000003" customHeight="1" x14ac:dyDescent="0.25"/>
    <row r="52" spans="2:15" ht="50.1" customHeight="1" x14ac:dyDescent="0.25"/>
    <row r="53" spans="2:15" ht="50.1" customHeight="1" x14ac:dyDescent="0.25"/>
    <row r="54" spans="2:15" ht="50.1" customHeight="1" x14ac:dyDescent="0.25"/>
    <row r="55" spans="2:15" ht="50.1" customHeight="1" x14ac:dyDescent="0.25"/>
    <row r="56" spans="2:15" ht="50.1" customHeight="1" x14ac:dyDescent="0.25"/>
    <row r="57" spans="2:15" ht="50.1" customHeight="1" x14ac:dyDescent="0.25"/>
    <row r="58" spans="2:15" ht="50.1" customHeight="1" x14ac:dyDescent="0.25"/>
    <row r="59" spans="2:15" ht="50.1" customHeight="1" x14ac:dyDescent="0.25"/>
    <row r="60" spans="2:15" ht="50.1" customHeight="1" x14ac:dyDescent="0.25"/>
    <row r="61" spans="2:15" ht="50.1" customHeight="1" x14ac:dyDescent="0.25"/>
    <row r="62" spans="2:15" ht="50.1" customHeight="1" x14ac:dyDescent="0.25"/>
    <row r="63" spans="2:15" ht="50.1" customHeight="1" x14ac:dyDescent="0.25"/>
    <row r="64" spans="2:15" ht="50.1" customHeight="1" x14ac:dyDescent="0.25"/>
    <row r="65" ht="50.1" customHeight="1" x14ac:dyDescent="0.25"/>
    <row r="66" ht="50.1" customHeight="1" x14ac:dyDescent="0.25"/>
    <row r="67" ht="50.1" customHeight="1" x14ac:dyDescent="0.25"/>
    <row r="68" ht="50.1" customHeight="1" x14ac:dyDescent="0.25"/>
    <row r="69" ht="50.1" customHeight="1" x14ac:dyDescent="0.25"/>
    <row r="70" ht="50.1" customHeight="1" x14ac:dyDescent="0.25"/>
    <row r="71" ht="50.1" customHeight="1" x14ac:dyDescent="0.25"/>
    <row r="72" ht="50.1" customHeight="1" x14ac:dyDescent="0.25"/>
    <row r="73" ht="50.1" customHeight="1" x14ac:dyDescent="0.25"/>
    <row r="74" ht="50.1" customHeight="1" x14ac:dyDescent="0.25"/>
    <row r="75" ht="50.1" customHeight="1" x14ac:dyDescent="0.25"/>
    <row r="76" ht="50.1" customHeight="1" x14ac:dyDescent="0.25"/>
    <row r="77" ht="50.1" customHeight="1" x14ac:dyDescent="0.25"/>
    <row r="78" ht="50.1" customHeight="1" x14ac:dyDescent="0.25"/>
    <row r="79" ht="50.1" customHeight="1" x14ac:dyDescent="0.25"/>
    <row r="80" ht="50.1" customHeight="1" x14ac:dyDescent="0.25"/>
    <row r="81" ht="50.1" customHeight="1" x14ac:dyDescent="0.25"/>
    <row r="82" ht="50.1" customHeight="1" x14ac:dyDescent="0.25"/>
    <row r="83" ht="50.1" customHeight="1" x14ac:dyDescent="0.25"/>
    <row r="84" ht="50.1" customHeight="1" x14ac:dyDescent="0.25"/>
    <row r="85" ht="50.1" customHeight="1" x14ac:dyDescent="0.25"/>
    <row r="86" ht="50.1" customHeight="1" x14ac:dyDescent="0.25"/>
    <row r="87" ht="50.1" customHeight="1" x14ac:dyDescent="0.25"/>
    <row r="88" ht="50.1" customHeight="1" x14ac:dyDescent="0.25"/>
    <row r="89" ht="50.1" customHeight="1" x14ac:dyDescent="0.25"/>
    <row r="90" ht="50.1" customHeight="1" x14ac:dyDescent="0.25"/>
    <row r="91" ht="50.1" customHeight="1" x14ac:dyDescent="0.25"/>
    <row r="92" ht="50.1" customHeight="1" x14ac:dyDescent="0.25"/>
    <row r="93" ht="50.1" customHeight="1" x14ac:dyDescent="0.25"/>
    <row r="94" ht="50.1" customHeight="1" x14ac:dyDescent="0.25"/>
    <row r="95" ht="50.1" customHeight="1" x14ac:dyDescent="0.25"/>
    <row r="96" ht="50.1" customHeight="1" x14ac:dyDescent="0.25"/>
    <row r="97" ht="50.1" customHeight="1" x14ac:dyDescent="0.25"/>
    <row r="98" ht="50.1" customHeight="1" x14ac:dyDescent="0.25"/>
    <row r="99" ht="50.1" customHeight="1" x14ac:dyDescent="0.25"/>
    <row r="100" ht="50.1" customHeight="1" x14ac:dyDescent="0.25"/>
    <row r="101" ht="50.1" customHeight="1" x14ac:dyDescent="0.25"/>
    <row r="102" ht="50.1" customHeight="1" x14ac:dyDescent="0.25"/>
    <row r="103" ht="50.1" customHeight="1" x14ac:dyDescent="0.25"/>
    <row r="104" ht="50.1" customHeight="1" x14ac:dyDescent="0.25"/>
    <row r="105" ht="50.1" customHeight="1" x14ac:dyDescent="0.25"/>
    <row r="106" ht="50.1" customHeight="1" x14ac:dyDescent="0.25"/>
    <row r="107" ht="50.1" customHeight="1" x14ac:dyDescent="0.25"/>
    <row r="108" ht="50.1" customHeight="1" x14ac:dyDescent="0.25"/>
    <row r="109" ht="50.1" customHeight="1" x14ac:dyDescent="0.25"/>
    <row r="110" ht="50.1" customHeight="1" x14ac:dyDescent="0.25"/>
    <row r="111" ht="50.1" customHeight="1" x14ac:dyDescent="0.25"/>
    <row r="112" ht="50.1" customHeight="1" x14ac:dyDescent="0.25"/>
    <row r="113" ht="50.1" customHeight="1" x14ac:dyDescent="0.25"/>
    <row r="114" ht="50.1" customHeight="1" x14ac:dyDescent="0.25"/>
    <row r="115" ht="50.1" customHeight="1" x14ac:dyDescent="0.25"/>
    <row r="116" ht="50.1" customHeight="1" x14ac:dyDescent="0.25"/>
    <row r="117" ht="50.1" customHeight="1" x14ac:dyDescent="0.25"/>
    <row r="118" ht="50.1" customHeight="1" x14ac:dyDescent="0.25"/>
    <row r="119" ht="50.1" customHeight="1" x14ac:dyDescent="0.25"/>
    <row r="120" ht="50.1" customHeight="1" x14ac:dyDescent="0.25"/>
    <row r="121" ht="50.1" customHeight="1" x14ac:dyDescent="0.25"/>
    <row r="122" ht="50.1" customHeight="1" x14ac:dyDescent="0.25"/>
    <row r="123" ht="50.1" customHeight="1" x14ac:dyDescent="0.25"/>
    <row r="124" ht="50.1" customHeight="1" x14ac:dyDescent="0.25"/>
    <row r="125" ht="50.1" customHeight="1" x14ac:dyDescent="0.25"/>
    <row r="126" ht="50.1" customHeight="1" x14ac:dyDescent="0.25"/>
    <row r="127" ht="50.1" customHeight="1" x14ac:dyDescent="0.25"/>
    <row r="128" ht="50.1" customHeight="1" x14ac:dyDescent="0.25"/>
    <row r="129" ht="50.1" customHeight="1" x14ac:dyDescent="0.25"/>
    <row r="130" ht="50.1" customHeight="1" x14ac:dyDescent="0.25"/>
    <row r="131" ht="50.1" customHeight="1" x14ac:dyDescent="0.25"/>
    <row r="132" ht="50.1" customHeight="1" x14ac:dyDescent="0.25"/>
    <row r="133" ht="50.1" customHeight="1" x14ac:dyDescent="0.25"/>
    <row r="134" ht="50.1" customHeight="1" x14ac:dyDescent="0.25"/>
    <row r="135" ht="50.1" customHeight="1" x14ac:dyDescent="0.25"/>
    <row r="136" ht="50.1" customHeight="1" x14ac:dyDescent="0.25"/>
    <row r="137" ht="50.1" customHeight="1" x14ac:dyDescent="0.25"/>
    <row r="138" ht="50.1" customHeight="1" x14ac:dyDescent="0.25"/>
    <row r="139" ht="50.1" customHeight="1" x14ac:dyDescent="0.25"/>
    <row r="140" ht="50.1" customHeight="1" x14ac:dyDescent="0.25"/>
    <row r="141" ht="50.1" customHeight="1" x14ac:dyDescent="0.25"/>
    <row r="142" ht="50.1" customHeight="1" x14ac:dyDescent="0.25"/>
    <row r="143" ht="50.1" customHeight="1" x14ac:dyDescent="0.25"/>
    <row r="144" ht="50.1" customHeight="1" x14ac:dyDescent="0.25"/>
    <row r="145" ht="50.1" customHeight="1" x14ac:dyDescent="0.25"/>
    <row r="146" ht="50.1" customHeight="1" x14ac:dyDescent="0.25"/>
    <row r="147" ht="50.1" customHeight="1" x14ac:dyDescent="0.25"/>
    <row r="148" ht="50.1" customHeight="1" x14ac:dyDescent="0.25"/>
    <row r="149" ht="50.1" customHeight="1" x14ac:dyDescent="0.25"/>
    <row r="150" ht="50.1" customHeight="1" x14ac:dyDescent="0.25"/>
    <row r="151" ht="50.1" customHeight="1" x14ac:dyDescent="0.25"/>
    <row r="152" ht="50.1" customHeight="1" x14ac:dyDescent="0.25"/>
    <row r="153" ht="50.1" customHeight="1" x14ac:dyDescent="0.25"/>
    <row r="154" ht="50.1" customHeight="1" x14ac:dyDescent="0.25"/>
    <row r="155" ht="50.1" customHeight="1" x14ac:dyDescent="0.25"/>
  </sheetData>
  <autoFilter ref="A6:O39">
    <filterColumn colId="13">
      <customFilters and="1">
        <customFilter operator="notEqual" val=" "/>
      </customFilters>
    </filterColumn>
  </autoFilter>
  <mergeCells count="10">
    <mergeCell ref="A45:M45"/>
    <mergeCell ref="A1:M1"/>
    <mergeCell ref="A2:M2"/>
    <mergeCell ref="A3:M3"/>
    <mergeCell ref="A4:M4"/>
    <mergeCell ref="A5:A6"/>
    <mergeCell ref="B5:D5"/>
    <mergeCell ref="E5:E6"/>
    <mergeCell ref="F5:J5"/>
    <mergeCell ref="K5:M5"/>
  </mergeCells>
  <phoneticPr fontId="3" type="noConversion"/>
  <printOptions horizontalCentered="1"/>
  <pageMargins left="0.19685039370078741" right="0.19685039370078741" top="0.39370078740157483" bottom="0.39370078740157483" header="0.31496062992125984" footer="0.31496062992125984"/>
  <pageSetup paperSize="8" scale="66" firstPageNumber="90" fitToHeight="0" pageOrder="overThenDown" orientation="landscape" r:id="rId1"/>
  <headerFooter alignWithMargins="0">
    <oddFooter>&amp;C&amp;"標楷體,標準"第&amp;P頁共&amp;N頁</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中央各機關補助款執行情形表1-9月</vt:lpstr>
      <vt:lpstr>'中央各機關補助款執行情形表1-9月'!Print_Titles</vt:lpstr>
    </vt:vector>
  </TitlesOfParts>
  <Company>Aopen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MT85</dc:creator>
  <cp:lastModifiedBy>謝奇芳</cp:lastModifiedBy>
  <cp:lastPrinted>2023-10-12T07:06:00Z</cp:lastPrinted>
  <dcterms:created xsi:type="dcterms:W3CDTF">2004-12-28T10:29:45Z</dcterms:created>
  <dcterms:modified xsi:type="dcterms:W3CDTF">2023-10-12T09:24:02Z</dcterms:modified>
</cp:coreProperties>
</file>