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m02038\Desktop\115月報表格式\"/>
    </mc:Choice>
  </mc:AlternateContent>
  <xr:revisionPtr revIDLastSave="0" documentId="13_ncr:1_{056BF9FE-DB65-44C7-9B7A-4532C15D7E16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填寫說明" sheetId="1" r:id="rId1"/>
    <sheet name="oo月報表" sheetId="2" r:id="rId2"/>
    <sheet name="服務個案名冊" sheetId="3" r:id="rId3"/>
    <sheet name="相關統計" sheetId="4" r:id="rId4"/>
    <sheet name="未開案統計" sheetId="8" r:id="rId5"/>
    <sheet name="結案統計" sheetId="5" r:id="rId6"/>
    <sheet name="資源轉介情形" sheetId="7" r:id="rId7"/>
  </sheets>
  <definedNames>
    <definedName name="_xlnm._FilterDatabase" localSheetId="2" hidden="1">服務個案名冊!$A$2:$BI$437</definedName>
    <definedName name="_xlnm.Print_Area" localSheetId="1">oo月報表!$A$1:$G$48</definedName>
    <definedName name="_xlnm.Print_Area" localSheetId="2">服務個案名冊!$A$1:$AA$50</definedName>
    <definedName name="_xlnm.Print_Titles" localSheetId="1">oo月報表!$1:$7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3" i="4" l="1" a="1"/>
  <c r="B33" i="4" s="1"/>
  <c r="B32" i="4" a="1"/>
  <c r="B32" i="4" s="1"/>
  <c r="B31" i="4" a="1"/>
  <c r="B31" i="4" s="1"/>
  <c r="B30" i="4" a="1"/>
  <c r="B30" i="4" s="1"/>
  <c r="B29" i="4" a="1"/>
  <c r="B29" i="4" s="1"/>
  <c r="B28" i="4" a="1"/>
  <c r="B28" i="4" s="1"/>
  <c r="B27" i="4" a="1"/>
  <c r="B27" i="4" s="1"/>
  <c r="B26" i="4" a="1"/>
  <c r="B26" i="4" s="1"/>
  <c r="B25" i="4" a="1"/>
  <c r="B25" i="4" s="1"/>
  <c r="B24" i="4" a="1"/>
  <c r="B24" i="4" s="1"/>
  <c r="C3" i="5"/>
  <c r="C10" i="5"/>
  <c r="C9" i="5"/>
  <c r="C8" i="5"/>
  <c r="C7" i="5"/>
  <c r="C6" i="5"/>
  <c r="C5" i="5"/>
  <c r="C4" i="5"/>
  <c r="E47" i="2"/>
  <c r="E36" i="2"/>
  <c r="C19" i="4"/>
  <c r="D19" i="4"/>
  <c r="B19" i="4"/>
  <c r="B3" i="8"/>
  <c r="B3" i="4"/>
  <c r="B4" i="4"/>
  <c r="B14" i="4"/>
  <c r="B13" i="4"/>
  <c r="B12" i="4"/>
  <c r="B11" i="4"/>
  <c r="B10" i="4"/>
  <c r="B9" i="4"/>
  <c r="B8" i="4"/>
  <c r="B7" i="4"/>
  <c r="B6" i="4"/>
  <c r="B5" i="4"/>
  <c r="B4" i="8"/>
  <c r="B9" i="8"/>
  <c r="B8" i="8"/>
  <c r="B7" i="8"/>
  <c r="B6" i="8"/>
  <c r="B5" i="8"/>
  <c r="C32" i="4" l="1"/>
  <c r="C33" i="4"/>
  <c r="C24" i="4"/>
  <c r="C25" i="4"/>
  <c r="C26" i="4"/>
  <c r="C27" i="4"/>
  <c r="C28" i="4"/>
  <c r="C29" i="4"/>
  <c r="C30" i="4"/>
  <c r="C31" i="4"/>
  <c r="E19" i="4"/>
  <c r="C11" i="5"/>
  <c r="D7" i="5" s="1"/>
  <c r="B15" i="4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D3" i="5" l="1"/>
  <c r="D11" i="5" s="1"/>
  <c r="D10" i="5"/>
  <c r="D9" i="5"/>
  <c r="D8" i="5"/>
  <c r="D6" i="5"/>
  <c r="D5" i="5"/>
  <c r="D4" i="5"/>
  <c r="C9" i="4"/>
  <c r="C14" i="4"/>
  <c r="C13" i="4"/>
  <c r="C12" i="4"/>
  <c r="C11" i="4"/>
  <c r="C10" i="4"/>
  <c r="C8" i="4"/>
  <c r="C7" i="4"/>
  <c r="C6" i="4"/>
  <c r="C5" i="4"/>
  <c r="C4" i="4"/>
  <c r="C3" i="4"/>
  <c r="C15" i="4" l="1"/>
  <c r="B10" i="8" l="1"/>
  <c r="B11" i="8" s="1"/>
  <c r="C9" i="8" l="1"/>
  <c r="C6" i="8"/>
  <c r="C3" i="8"/>
  <c r="C5" i="8"/>
  <c r="C4" i="8"/>
  <c r="C7" i="8"/>
  <c r="C10" i="8"/>
  <c r="C8" i="8"/>
  <c r="C11" i="8" l="1"/>
  <c r="F430" i="3" l="1"/>
  <c r="F431" i="3"/>
  <c r="F432" i="3"/>
  <c r="F433" i="3"/>
  <c r="F434" i="3"/>
  <c r="F435" i="3"/>
  <c r="F436" i="3"/>
  <c r="F437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C20" i="4" l="1"/>
  <c r="D20" i="4" l="1"/>
  <c r="B20" i="4"/>
  <c r="E2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鍾喬涵</author>
  </authors>
  <commentList>
    <comment ref="H2" authorId="0" shapeId="0" xr:uid="{4665196E-59FD-4F64-A252-E2CC844D0DF4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請填寫開案時負荷量表的分數</t>
        </r>
      </text>
    </comment>
    <comment ref="I2" authorId="0" shapeId="0" xr:uid="{A546A3A1-3A3D-4591-8835-14FB17E23945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請填寫最近一次複評後的負荷量表分數，</t>
        </r>
        <r>
          <rPr>
            <b/>
            <sz val="9"/>
            <color indexed="81"/>
            <rFont val="細明體"/>
            <family val="3"/>
            <charset val="136"/>
          </rPr>
          <t>若未複評請空白毋需填寫。</t>
        </r>
      </text>
    </comment>
    <comment ref="K2" authorId="0" shapeId="0" xr:uid="{A983D6BE-B086-46B7-A51E-ACE2B2EB2E04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115</t>
        </r>
        <r>
          <rPr>
            <sz val="9"/>
            <color indexed="81"/>
            <rFont val="細明體"/>
            <family val="3"/>
            <charset val="136"/>
          </rPr>
          <t>年起開案個案為新案，請選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細明體"/>
            <family val="3"/>
            <charset val="136"/>
          </rPr>
          <t>；</t>
        </r>
        <r>
          <rPr>
            <sz val="9"/>
            <color indexed="81"/>
            <rFont val="Tahoma"/>
            <family val="2"/>
          </rPr>
          <t>114</t>
        </r>
        <r>
          <rPr>
            <sz val="9"/>
            <color indexed="81"/>
            <rFont val="細明體"/>
            <family val="3"/>
            <charset val="136"/>
          </rPr>
          <t>年前含</t>
        </r>
        <r>
          <rPr>
            <sz val="9"/>
            <color indexed="81"/>
            <rFont val="Tahoma"/>
            <family val="2"/>
          </rPr>
          <t>114</t>
        </r>
        <r>
          <rPr>
            <sz val="9"/>
            <color indexed="81"/>
            <rFont val="細明體"/>
            <family val="3"/>
            <charset val="136"/>
          </rPr>
          <t>年皆為舊案請選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細明體"/>
            <family val="3"/>
            <charset val="136"/>
          </rPr>
          <t>，請用下拉式選單。</t>
        </r>
      </text>
    </comment>
    <comment ref="L2" authorId="0" shapeId="0" xr:uid="{07CE3BC3-8E80-4C68-8A8E-055476CD4733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說明請參考相關統計分頁</t>
        </r>
      </text>
    </comment>
    <comment ref="Q2" authorId="0" shapeId="0" xr:uid="{8934DE49-ED63-4028-9B9A-1F8F6078A27F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請填寫系統中督導派案之日期</t>
        </r>
      </text>
    </comment>
    <comment ref="R2" authorId="0" shapeId="0" xr:uid="{0A59923C-F1E7-40AE-818D-93835EA3CEBC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請填寫確定開案日期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細明體"/>
            <family val="3"/>
            <charset val="136"/>
          </rPr>
          <t>如訪視評估日期，或評估要開案的當日</t>
        </r>
        <r>
          <rPr>
            <sz val="9"/>
            <color indexed="81"/>
            <rFont val="Tahoma"/>
            <family val="2"/>
          </rPr>
          <t>)</t>
        </r>
      </text>
    </comment>
    <comment ref="S2" authorId="0" shapeId="0" xr:uid="{C45FF2D8-C59D-47A8-BABE-D1CD7B11BC6E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請填寫系統送出處遇計畫日期</t>
        </r>
      </text>
    </comment>
    <comment ref="T2" authorId="0" shapeId="0" xr:uid="{7A98D8CA-2EAB-400C-AC43-98559181EBDB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派案日期至開案日期&lt;14天
開案日期至處遇送出日期&lt;7天
兩者皆符合才可選「是」</t>
        </r>
      </text>
    </comment>
    <comment ref="U2" authorId="0" shapeId="0" xr:uid="{93AF9DF7-E2E8-4284-A57D-C2E82BDEAC9E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說明請參閱未開案統計分頁</t>
        </r>
      </text>
    </comment>
    <comment ref="V2" authorId="0" shapeId="0" xr:uid="{1432C71B-7884-4A81-9EDC-FB9731B9B65C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日期請直接打「OO/OO」的格式。</t>
        </r>
      </text>
    </comment>
    <comment ref="Z2" authorId="0" shapeId="0" xr:uid="{1EA1484E-931C-481C-B31F-FDD85A2FFCAD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如有兩名以上請清除資料驗證，使用「/」區隔。</t>
        </r>
      </text>
    </comment>
    <comment ref="AA2" authorId="0" shapeId="0" xr:uid="{2BD4A16D-7FC3-406B-A640-DCE5E0C0AC96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 xml:space="preserve">:
</t>
        </r>
        <r>
          <rPr>
            <b/>
            <sz val="9"/>
            <color indexed="81"/>
            <rFont val="細明體"/>
            <family val="3"/>
            <charset val="136"/>
          </rPr>
          <t>第一類(1-智、1-精、1-自、1-失、1-其他)
第二類(2-聽、2-視)
第三類(3)
第四類(4)
第五類(5)
第六類(6)
第七類(7)
第八類(8)</t>
        </r>
      </text>
    </comment>
    <comment ref="AB2" authorId="0" shapeId="0" xr:uid="{C0A1B7A0-853B-4F5C-8665-7E99E2E09D93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如有兩名以上請清除資料驗證，使用「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細明體"/>
            <family val="3"/>
            <charset val="136"/>
          </rPr>
          <t>」區隔。</t>
        </r>
      </text>
    </comment>
    <comment ref="AC2" authorId="0" shapeId="0" xr:uid="{5A8D1002-50E5-4D5C-92BA-4D1A3E7A099D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1.</t>
        </r>
        <r>
          <rPr>
            <sz val="9"/>
            <color indexed="81"/>
            <rFont val="細明體"/>
            <family val="3"/>
            <charset val="136"/>
          </rPr>
          <t>照顧者是被照顧者的誰</t>
        </r>
        <r>
          <rPr>
            <sz val="9"/>
            <color indexed="81"/>
            <rFont val="Tahoma"/>
            <family val="2"/>
          </rPr>
          <t xml:space="preserve">
2.</t>
        </r>
        <r>
          <rPr>
            <sz val="9"/>
            <color indexed="81"/>
            <rFont val="細明體"/>
            <family val="3"/>
            <charset val="136"/>
          </rPr>
          <t>兩名以上請清除資料驗證，用「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細明體"/>
            <family val="3"/>
            <charset val="136"/>
          </rPr>
          <t>」區隔。</t>
        </r>
      </text>
    </comment>
    <comment ref="AE2" authorId="0" shapeId="0" xr:uid="{00446072-35EE-4F51-A5EB-B88ED5FD5431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請填寫照顧年份的數字
，無則填</t>
        </r>
        <r>
          <rPr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細明體"/>
            <family val="3"/>
            <charset val="136"/>
          </rPr>
          <t>。</t>
        </r>
      </text>
    </comment>
    <comment ref="AF2" authorId="0" shapeId="0" xr:uid="{FFD46030-4419-42F0-901E-B571AB164318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無則填</t>
        </r>
        <r>
          <rPr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細明體"/>
            <family val="3"/>
            <charset val="136"/>
          </rPr>
          <t>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鍾喬涵</author>
  </authors>
  <commentList>
    <comment ref="A1" authorId="0" shapeId="0" xr:uid="{4B895130-2787-4B0B-8EF0-49C6634ABECC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 xml:space="preserve">請先於個案名冊中篩開案服務中及結案個案，再選今年新案(2)，最後依據每個轉介單位選項篩選出人數。
</t>
        </r>
        <r>
          <rPr>
            <b/>
            <sz val="9"/>
            <color indexed="81"/>
            <rFont val="細明體"/>
            <family val="3"/>
            <charset val="136"/>
          </rPr>
          <t>此欄位已有公式代入數字請勿編輯，服務個案名冊請依規用下拉式選單</t>
        </r>
      </text>
    </comment>
    <comment ref="A17" authorId="0" shapeId="0" xr:uid="{D44B46A9-2346-4A0D-AB88-EF56FD2B5D82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細明體"/>
            <family val="3"/>
            <charset val="136"/>
          </rPr>
          <t>本項已設定公式代入，請勿編輯，為利統計未開案個案請勿填寫資料</t>
        </r>
        <r>
          <rPr>
            <sz val="9"/>
            <color indexed="81"/>
            <rFont val="細明體"/>
            <family val="3"/>
            <charset val="136"/>
          </rPr>
          <t>。
算法：於服務個案名冊中篩選開案服務中及結案個案，並依據個案負荷分數進行統計。</t>
        </r>
      </text>
    </comment>
    <comment ref="A22" authorId="0" shapeId="0" xr:uid="{54BCE571-F480-4442-AE27-8FFDB31EBC46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細明體"/>
            <family val="3"/>
            <charset val="136"/>
          </rPr>
          <t>本項以設定公式帶入，請勿編輯，為利統計未開案個案請勿填寫資料。</t>
        </r>
        <r>
          <rPr>
            <sz val="9"/>
            <color indexed="81"/>
            <rFont val="細明體"/>
            <family val="3"/>
            <charset val="136"/>
          </rPr>
          <t xml:space="preserve">
算法：於個案服務名冊中篩選開案服務中及結案個案，並利用篩選系統，進行統計。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鍾喬涵</author>
  </authors>
  <commentList>
    <comment ref="B2" authorId="0" shapeId="0" xr:uid="{42A6E144-A469-4603-83D4-21F527EA21A3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已設定公式代入，請勿編輯。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鍾喬涵</author>
  </authors>
  <commentList>
    <comment ref="B1" authorId="0" shapeId="0" xr:uid="{168A504A-B5EB-4091-8167-092082A90C11}">
      <text>
        <r>
          <rPr>
            <b/>
            <sz val="9"/>
            <color indexed="81"/>
            <rFont val="細明體"/>
            <family val="3"/>
            <charset val="136"/>
          </rPr>
          <t>鍾喬涵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每月結案數填寫，請於個案名冊選擇所需結案月份，再依據結案內容篩選各指標個案數。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<sst xmlns="http://schemas.openxmlformats.org/spreadsheetml/2006/main" count="347" uniqueCount="237">
  <si>
    <t>家庭照顧者服務據點月報表-OO月 填寫說明</t>
  </si>
  <si>
    <t>一、支持性服務</t>
  </si>
  <si>
    <t>項目名稱</t>
  </si>
  <si>
    <t>說明</t>
  </si>
  <si>
    <t>個案服務-月底在數</t>
  </si>
  <si>
    <t>填寫當月底尚未結案，服務中之個案數，追蹤個案不列其中。</t>
  </si>
  <si>
    <t>高負荷訪視達成率</t>
  </si>
  <si>
    <t>達成率=達訪視頻率高負荷個案數/高負荷個案數(面訪：2次/月)</t>
  </si>
  <si>
    <t>中負荷訪視達成率</t>
  </si>
  <si>
    <t>達成率=達訪視頻率中負荷個案數/中負荷個案數(面訪：1次/月)</t>
  </si>
  <si>
    <t>個案服務-當月新案數</t>
  </si>
  <si>
    <t>當月份增加之個案數。</t>
  </si>
  <si>
    <t>個案服務-當月結案數</t>
  </si>
  <si>
    <t>當月份結案之個案數。</t>
  </si>
  <si>
    <t>個案服務-累計服務個案數</t>
  </si>
  <si>
    <t>志工關懷訪視或電話問安</t>
  </si>
  <si>
    <r>
      <rPr>
        <sz val="12"/>
        <color theme="1"/>
        <rFont val="DFKai-SB"/>
        <family val="4"/>
      </rPr>
      <t>運用志工人力進行對家庭照顧者之到宅關懷、陪伴或電話問安。</t>
    </r>
    <r>
      <rPr>
        <b/>
        <sz val="12"/>
        <color theme="1"/>
        <rFont val="標楷體"/>
        <family val="4"/>
        <charset val="136"/>
      </rPr>
      <t>填寫累積至當月服務量</t>
    </r>
    <r>
      <rPr>
        <sz val="12"/>
        <color theme="1"/>
        <rFont val="標楷體"/>
        <family val="4"/>
        <charset val="136"/>
      </rPr>
      <t>。</t>
    </r>
  </si>
  <si>
    <t xml:space="preserve">個別心理輔導、社會暨心理評估與處置及諮商服務 </t>
  </si>
  <si>
    <t>到宅照顧技巧指導</t>
  </si>
  <si>
    <r>
      <rPr>
        <sz val="12"/>
        <color theme="1"/>
        <rFont val="DFKai-SB"/>
        <family val="4"/>
      </rPr>
      <t>長照服務對象之主要照顧者，經專業人員評估有提供照顧技巧指導必要者。</t>
    </r>
    <r>
      <rPr>
        <b/>
        <sz val="12"/>
        <color theme="1"/>
        <rFont val="標楷體"/>
        <family val="4"/>
        <charset val="136"/>
      </rPr>
      <t>填寫累積至當月服務量</t>
    </r>
    <r>
      <rPr>
        <sz val="12"/>
        <color theme="1"/>
        <rFont val="標楷體"/>
        <family val="4"/>
        <charset val="136"/>
      </rPr>
      <t>。</t>
    </r>
  </si>
  <si>
    <t>情緒支持團體</t>
  </si>
  <si>
    <t>長照知識或照顧相關訓練課程</t>
  </si>
  <si>
    <r>
      <rPr>
        <sz val="12"/>
        <color theme="1"/>
        <rFont val="DFKai-SB"/>
        <family val="4"/>
      </rPr>
      <t>提供長照家庭照顧者之長照知識或照顧技能訓練課程：辦理15人以上之訓練課程。</t>
    </r>
    <r>
      <rPr>
        <b/>
        <sz val="12"/>
        <color theme="1"/>
        <rFont val="標楷體"/>
        <family val="4"/>
        <charset val="136"/>
      </rPr>
      <t>填寫累積至當月服務量</t>
    </r>
    <r>
      <rPr>
        <sz val="12"/>
        <color theme="1"/>
        <rFont val="標楷體"/>
        <family val="4"/>
        <charset val="136"/>
      </rPr>
      <t>。</t>
    </r>
  </si>
  <si>
    <t>被照顧者安全看視及陪伴</t>
  </si>
  <si>
    <r>
      <rPr>
        <sz val="12"/>
        <color theme="1"/>
        <rFont val="DFKai-SB"/>
        <family val="4"/>
      </rPr>
      <t>於家庭照顧者參加課程或團體辦理期間，由志工人力或臨時人力併同提供被照顧者安全看視及陪伴。</t>
    </r>
    <r>
      <rPr>
        <b/>
        <sz val="12"/>
        <color theme="1"/>
        <rFont val="標楷體"/>
        <family val="4"/>
        <charset val="136"/>
      </rPr>
      <t>填寫累積至當月服務量</t>
    </r>
    <r>
      <rPr>
        <sz val="12"/>
        <color theme="1"/>
        <rFont val="標楷體"/>
        <family val="4"/>
        <charset val="136"/>
      </rPr>
      <t>。</t>
    </r>
  </si>
  <si>
    <t>主題式工作坊</t>
  </si>
  <si>
    <r>
      <rPr>
        <sz val="12"/>
        <color theme="1"/>
        <rFont val="DFKai-SB"/>
        <family val="4"/>
      </rPr>
      <t>以團體授課方式，邀請專業老師或自行設計活動，提供家庭照顧者放鬆壓力、相互交流的機會。</t>
    </r>
    <r>
      <rPr>
        <b/>
        <sz val="12"/>
        <color theme="1"/>
        <rFont val="標楷體"/>
        <family val="4"/>
        <charset val="136"/>
      </rPr>
      <t>填寫累積至當月服務量</t>
    </r>
    <r>
      <rPr>
        <sz val="12"/>
        <color theme="1"/>
        <rFont val="標楷體"/>
        <family val="4"/>
        <charset val="136"/>
      </rPr>
      <t>。</t>
    </r>
  </si>
  <si>
    <t>手足互助支持團體</t>
  </si>
  <si>
    <t>照顧者與被照顧者共同參與的活動與課程</t>
  </si>
  <si>
    <t>二、創新型服務、在地培訓及其他服務(於單位欄位內說明項目內容)</t>
  </si>
  <si>
    <t>家一點家庭照顧者關懷據點服務</t>
  </si>
  <si>
    <t>填寫創新型服務及其他服務之場次、受益人數、人次(自行新增)。</t>
  </si>
  <si>
    <t>家照推展式繫留據點服務</t>
  </si>
  <si>
    <t>諮詢服務</t>
  </si>
  <si>
    <t>外聘督導暨個案研討會議</t>
  </si>
  <si>
    <t>單位名稱</t>
  </si>
  <si>
    <t>家照專員(姓名)</t>
  </si>
  <si>
    <t>專業背景</t>
  </si>
  <si>
    <t>家照服務年資</t>
  </si>
  <si>
    <t>項目</t>
  </si>
  <si>
    <t>名稱</t>
  </si>
  <si>
    <t>單位</t>
  </si>
  <si>
    <t>目標</t>
  </si>
  <si>
    <t>實際服務量</t>
  </si>
  <si>
    <t>男</t>
  </si>
  <si>
    <t>女</t>
  </si>
  <si>
    <t>個案服務</t>
  </si>
  <si>
    <t>人</t>
  </si>
  <si>
    <t>百分比</t>
  </si>
  <si>
    <t>-</t>
  </si>
  <si>
    <t>累計服務個案數-男</t>
  </si>
  <si>
    <t>累計服務個案數-女</t>
  </si>
  <si>
    <t>提供長照家庭照顧者個別性需求服務項目</t>
  </si>
  <si>
    <t xml:space="preserve">志工關懷訪視或電話問安 </t>
  </si>
  <si>
    <t>人次</t>
  </si>
  <si>
    <t xml:space="preserve">個別心理輔導諮商服務 </t>
  </si>
  <si>
    <t>人數</t>
  </si>
  <si>
    <t>提供長照家庭照顧者團體形式之服務項目</t>
  </si>
  <si>
    <t>梯</t>
  </si>
  <si>
    <t>場</t>
  </si>
  <si>
    <t>合計</t>
  </si>
  <si>
    <t>項次</t>
  </si>
  <si>
    <t>編號</t>
  </si>
  <si>
    <t>個案姓名</t>
  </si>
  <si>
    <t>性別</t>
  </si>
  <si>
    <t>居住區域</t>
  </si>
  <si>
    <t>個案來源</t>
  </si>
  <si>
    <t>未開案原因</t>
  </si>
  <si>
    <t>結案日期
(請反黃)</t>
  </si>
  <si>
    <t>結案原因</t>
  </si>
  <si>
    <t>轉介單位</t>
  </si>
  <si>
    <t>高負荷家庭照顧者初篩指標</t>
  </si>
  <si>
    <t>累計人次</t>
  </si>
  <si>
    <t>排序</t>
  </si>
  <si>
    <t>1.被照顧者有嚴重情緒困擾、困擾行為致難以照顧</t>
  </si>
  <si>
    <t>2.高齡照顧者</t>
  </si>
  <si>
    <t>3.過去無照顧經驗者</t>
  </si>
  <si>
    <t>4.沒有照顧替手</t>
  </si>
  <si>
    <t>5.需照顧2人以上</t>
  </si>
  <si>
    <t>6.照顧者因疾病或身心狀況影響照顧能力或意願</t>
  </si>
  <si>
    <t>7.申請政府資源但不符資格、資格變動，或有突發緊急需求者</t>
  </si>
  <si>
    <t>8.3個月內照顧情境有改變</t>
  </si>
  <si>
    <t>9.照顧者或被照顧者間曾有家暴情事</t>
  </si>
  <si>
    <t>10.照顧者曾有自殺企圖或自殺意念</t>
  </si>
  <si>
    <t>小計</t>
  </si>
  <si>
    <t>未開案統計</t>
  </si>
  <si>
    <t>分級</t>
  </si>
  <si>
    <t>項   目</t>
  </si>
  <si>
    <t>結案原因統計</t>
  </si>
  <si>
    <t>項    目</t>
  </si>
  <si>
    <t>女</t>
    <phoneticPr fontId="32" type="noConversion"/>
  </si>
  <si>
    <t>資源類別</t>
    <phoneticPr fontId="32" type="noConversion"/>
  </si>
  <si>
    <t>男</t>
    <phoneticPr fontId="32" type="noConversion"/>
  </si>
  <si>
    <t>消防</t>
    <phoneticPr fontId="32" type="noConversion"/>
  </si>
  <si>
    <t>勞政</t>
    <phoneticPr fontId="32" type="noConversion"/>
  </si>
  <si>
    <t>警政</t>
    <phoneticPr fontId="32" type="noConversion"/>
  </si>
  <si>
    <t>司法</t>
    <phoneticPr fontId="32" type="noConversion"/>
  </si>
  <si>
    <t>教育</t>
    <phoneticPr fontId="32" type="noConversion"/>
  </si>
  <si>
    <t>民政</t>
    <phoneticPr fontId="32" type="noConversion"/>
  </si>
  <si>
    <t>備註：統計數量以轉介、確實提供資源者計算，如僅提供資訊請勿計算。</t>
    <phoneticPr fontId="29" type="noConversion"/>
  </si>
  <si>
    <t>衛生</t>
    <phoneticPr fontId="32" type="noConversion"/>
  </si>
  <si>
    <t>社福</t>
    <phoneticPr fontId="32" type="noConversion"/>
  </si>
  <si>
    <r>
      <t xml:space="preserve">案號
</t>
    </r>
    <r>
      <rPr>
        <sz val="12"/>
        <color rgb="FFFF0000"/>
        <rFont val="DFKai-SB"/>
        <family val="4"/>
        <charset val="136"/>
      </rPr>
      <t>(家防共案請反黑)</t>
    </r>
    <phoneticPr fontId="29" type="noConversion"/>
  </si>
  <si>
    <t>出生西元年</t>
    <phoneticPr fontId="29" type="noConversion"/>
  </si>
  <si>
    <t>年齡
(勿動)</t>
    <phoneticPr fontId="29" type="noConversion"/>
  </si>
  <si>
    <t>手足互助支持團體</t>
    <phoneticPr fontId="29" type="noConversion"/>
  </si>
  <si>
    <t>照顧者與被照顧者共同參與的活動與課程</t>
    <phoneticPr fontId="29" type="noConversion"/>
  </si>
  <si>
    <t>人次</t>
    <phoneticPr fontId="29" type="noConversion"/>
  </si>
  <si>
    <t>家一點家庭照顧者關懷據點服務</t>
    <phoneticPr fontId="29" type="noConversion"/>
  </si>
  <si>
    <t>本月訪視情形</t>
    <phoneticPr fontId="29" type="noConversion"/>
  </si>
  <si>
    <t>系統送出處遇
日期(7日)</t>
    <phoneticPr fontId="29" type="noConversion"/>
  </si>
  <si>
    <t>備註(前述原因選其他者請備註)</t>
    <phoneticPr fontId="29" type="noConversion"/>
  </si>
  <si>
    <t>說明</t>
    <phoneticPr fontId="32" type="noConversion"/>
  </si>
  <si>
    <t>是否符合時效</t>
    <phoneticPr fontId="29" type="noConversion"/>
  </si>
  <si>
    <t>資源轉介情形</t>
    <phoneticPr fontId="32" type="noConversion"/>
  </si>
  <si>
    <t>人數</t>
    <phoneticPr fontId="29" type="noConversion"/>
  </si>
  <si>
    <t>開案分級個案數</t>
    <phoneticPr fontId="29" type="noConversion"/>
  </si>
  <si>
    <t>比率</t>
    <phoneticPr fontId="29" type="noConversion"/>
  </si>
  <si>
    <t>-</t>
    <phoneticPr fontId="29" type="noConversion"/>
  </si>
  <si>
    <t>被照顧者身障類別(區隔請用「,」、兩名以上請用「/」)</t>
    <phoneticPr fontId="29" type="noConversion"/>
  </si>
  <si>
    <t>高負荷</t>
    <phoneticPr fontId="29" type="noConversion"/>
  </si>
  <si>
    <t>中負荷</t>
    <phoneticPr fontId="29" type="noConversion"/>
  </si>
  <si>
    <t>低負荷</t>
    <phoneticPr fontId="29" type="noConversion"/>
  </si>
  <si>
    <t>資源單位</t>
    <phoneticPr fontId="32" type="noConversion"/>
  </si>
  <si>
    <t>1月</t>
    <phoneticPr fontId="32" type="noConversion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</si>
  <si>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</si>
  <si>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</si>
  <si>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</si>
  <si>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</si>
  <si>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</si>
  <si>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</si>
  <si>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</si>
  <si>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</si>
  <si>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</si>
  <si>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</si>
  <si>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</si>
  <si>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服務人次</t>
    <phoneticPr fontId="32" type="noConversion"/>
  </si>
  <si>
    <t>累計</t>
    <phoneticPr fontId="32" type="noConversion"/>
  </si>
  <si>
    <t>合計</t>
    <phoneticPr fontId="29" type="noConversion"/>
  </si>
  <si>
    <t>小計</t>
    <phoneticPr fontId="29" type="noConversion"/>
  </si>
  <si>
    <t>每月人次統計</t>
    <phoneticPr fontId="32" type="noConversion"/>
  </si>
  <si>
    <t>開案日期</t>
    <phoneticPr fontId="29" type="noConversion"/>
  </si>
  <si>
    <t>本月底在案數</t>
    <phoneticPr fontId="29" type="noConversion"/>
  </si>
  <si>
    <t>本月新案數</t>
    <phoneticPr fontId="29" type="noConversion"/>
  </si>
  <si>
    <t>本月結案數</t>
    <phoneticPr fontId="29" type="noConversion"/>
  </si>
  <si>
    <t>累計服務個案數</t>
    <phoneticPr fontId="29" type="noConversion"/>
  </si>
  <si>
    <t>照顧近況穩定，照顧負荷減輕，個案可自行連結資源解決問題，無繼續使用個案服務需求</t>
    <phoneticPr fontId="29" type="noConversion"/>
  </si>
  <si>
    <t>被照顧者照顧問題雖未完全解決，然主要資源皆已連結，而照顧者本身已有獨立解決及面對問題的能力 ，可自行紓解照顧壓力，無繼續使用個案服務需求</t>
    <phoneticPr fontId="29" type="noConversion"/>
  </si>
  <si>
    <t>解除主要照顧者角色(例：主要照顧者更換、被照顧者入住住宿式機構等)</t>
    <phoneticPr fontId="29" type="noConversion"/>
  </si>
  <si>
    <t>不符家庭照顧者支持性服務/共融據點服務個案資格</t>
    <phoneticPr fontId="29" type="noConversion"/>
  </si>
  <si>
    <t>被照顧者死亡</t>
    <phoneticPr fontId="29" type="noConversion"/>
  </si>
  <si>
    <t>照顧者死亡</t>
    <phoneticPr fontId="29" type="noConversion"/>
  </si>
  <si>
    <t>其他(需備註說明)</t>
    <phoneticPr fontId="29" type="noConversion"/>
  </si>
  <si>
    <t>1.轉介後拒絕</t>
    <phoneticPr fontId="29" type="noConversion"/>
  </si>
  <si>
    <t>3.被照顧者過世</t>
    <phoneticPr fontId="29" type="noConversion"/>
  </si>
  <si>
    <t>4.聯繫未果</t>
    <phoneticPr fontId="29" type="noConversion"/>
  </si>
  <si>
    <t>無法聯繫到個案，連續三個月以上(定義：每個月至少電聯 3 次、家訪一次均無法聯絡到照顧者。)</t>
    <phoneticPr fontId="29" type="noConversion"/>
  </si>
  <si>
    <t>主責社工</t>
    <phoneticPr fontId="29" type="noConversion"/>
  </si>
  <si>
    <t>服務狀況</t>
    <phoneticPr fontId="29" type="noConversion"/>
  </si>
  <si>
    <t>高負荷家庭照顧者初篩指標統計(累計)</t>
    <phoneticPr fontId="29" type="noConversion"/>
  </si>
  <si>
    <t>被照顧者
樣態</t>
    <phoneticPr fontId="29" type="noConversion"/>
  </si>
  <si>
    <t>被照顧者失能等級</t>
    <phoneticPr fontId="29" type="noConversion"/>
  </si>
  <si>
    <t>照顧人數</t>
    <phoneticPr fontId="29" type="noConversion"/>
  </si>
  <si>
    <t>照顧年資(年)</t>
    <phoneticPr fontId="29" type="noConversion"/>
  </si>
  <si>
    <t>照顧年資(月)</t>
    <phoneticPr fontId="29" type="noConversion"/>
  </si>
  <si>
    <t>照顧者是否有憂鬱症</t>
    <phoneticPr fontId="29" type="noConversion"/>
  </si>
  <si>
    <t>照顧者工作狀態</t>
    <phoneticPr fontId="29" type="noConversion"/>
  </si>
  <si>
    <r>
      <t>高負荷初篩指標(可複選請填數字、</t>
    </r>
    <r>
      <rPr>
        <sz val="12"/>
        <color rgb="FFFF0000"/>
        <rFont val="DFKai-SB"/>
        <family val="4"/>
        <charset val="136"/>
      </rPr>
      <t>區隔請統一用半形「,」)</t>
    </r>
    <phoneticPr fontId="29" type="noConversion"/>
  </si>
  <si>
    <t>派案日期</t>
    <phoneticPr fontId="29" type="noConversion"/>
  </si>
  <si>
    <t>定義</t>
    <phoneticPr fontId="29" type="noConversion"/>
  </si>
  <si>
    <t>1.社工評估個案有服務需求，但個案婉拒服務。
2.個案拒絕評估。</t>
    <phoneticPr fontId="29" type="noConversion"/>
  </si>
  <si>
    <t>二週內早中晚各電聯一次、家訪一次均無法聯絡到照顧者</t>
    <phoneticPr fontId="29" type="noConversion"/>
  </si>
  <si>
    <t>5.居住地非服務區(轉區)</t>
    <phoneticPr fontId="29" type="noConversion"/>
  </si>
  <si>
    <t>6-2.評估後不符開案標準-低負荷個案</t>
    <phoneticPr fontId="29" type="noConversion"/>
  </si>
  <si>
    <t>7.其他(備註說明)</t>
    <phoneticPr fontId="29" type="noConversion"/>
  </si>
  <si>
    <t>6-1.評估後不符開案標準-被照顧者不符長照及身障資格</t>
    <phoneticPr fontId="29" type="noConversion"/>
  </si>
  <si>
    <t>負荷量表21分以下者</t>
    <phoneticPr fontId="29" type="noConversion"/>
  </si>
  <si>
    <t>如為長照服務疑似個案可開案服務6個月</t>
    <phoneticPr fontId="29" type="noConversion"/>
  </si>
  <si>
    <t>2.評估後無個案服務需求</t>
    <phoneticPr fontId="29" type="noConversion"/>
  </si>
  <si>
    <t>非照顧問題、非主要照顧者、照顧者死亡或其他個別問題</t>
    <phoneticPr fontId="29" type="noConversion"/>
  </si>
  <si>
    <t>經評估後，負荷量表高於21分，但
1.個案具自行因應照顧困境的能力，如復原力、資源連結能力、支持系統良好或照顧安排妥善(將送至機構)等。
2.個案僅有參與團體形式服務需求。
3.個案僅有到宅照顧技巧指導需求。</t>
    <phoneticPr fontId="29" type="noConversion"/>
  </si>
  <si>
    <t>舊案(1)
新案(2)</t>
    <phoneticPr fontId="32" type="noConversion"/>
  </si>
  <si>
    <t>心理衛生中心</t>
    <phoneticPr fontId="29" type="noConversion"/>
  </si>
  <si>
    <t>醫療單位</t>
    <phoneticPr fontId="29" type="noConversion"/>
  </si>
  <si>
    <t>含失智共照、出院準備服務</t>
    <phoneticPr fontId="29" type="noConversion"/>
  </si>
  <si>
    <t>外縣市轉介</t>
    <phoneticPr fontId="29" type="noConversion"/>
  </si>
  <si>
    <t>含家總專線等</t>
    <phoneticPr fontId="29" type="noConversion"/>
  </si>
  <si>
    <t>含家防中心、家庭福利服務中心、需求評估中心等</t>
    <phoneticPr fontId="29" type="noConversion"/>
  </si>
  <si>
    <t>含一般社福團體、承接政府方案委外單位</t>
    <phoneticPr fontId="29" type="noConversion"/>
  </si>
  <si>
    <t>長期照顧管理中心</t>
    <phoneticPr fontId="29" type="noConversion"/>
  </si>
  <si>
    <t>長照A單位</t>
    <phoneticPr fontId="29" type="noConversion"/>
  </si>
  <si>
    <t>長照B單位</t>
    <phoneticPr fontId="29" type="noConversion"/>
  </si>
  <si>
    <t>據點內部自行轉介</t>
    <phoneticPr fontId="29" type="noConversion"/>
  </si>
  <si>
    <t>據點自行開發</t>
    <phoneticPr fontId="29" type="noConversion"/>
  </si>
  <si>
    <t>社政單位</t>
    <phoneticPr fontId="29" type="noConversion"/>
  </si>
  <si>
    <t>社福團體</t>
    <phoneticPr fontId="29" type="noConversion"/>
  </si>
  <si>
    <t>自行求助</t>
    <phoneticPr fontId="29" type="noConversion"/>
  </si>
  <si>
    <t>其他</t>
    <phoneticPr fontId="29" type="noConversion"/>
  </si>
  <si>
    <t>百分比</t>
    <phoneticPr fontId="29" type="noConversion"/>
  </si>
  <si>
    <t>轉介單位統計(115新案)/勿動</t>
    <phoneticPr fontId="29" type="noConversion"/>
  </si>
  <si>
    <t>被照顧者姓名(兩名以上請用「/」區隔</t>
    <phoneticPr fontId="32" type="noConversion"/>
  </si>
  <si>
    <t>個案分級統計(累計)/勿動</t>
    <phoneticPr fontId="29" type="noConversion"/>
  </si>
  <si>
    <t>複評日期</t>
    <phoneticPr fontId="32" type="noConversion"/>
  </si>
  <si>
    <r>
      <t xml:space="preserve">親屬身分
</t>
    </r>
    <r>
      <rPr>
        <b/>
        <sz val="12"/>
        <rFont val="標楷體"/>
        <family val="4"/>
        <charset val="136"/>
      </rPr>
      <t>照顧者是被照顧者的誰</t>
    </r>
    <phoneticPr fontId="29" type="noConversion"/>
  </si>
  <si>
    <t>負荷量表分數(開案)</t>
    <phoneticPr fontId="29" type="noConversion"/>
  </si>
  <si>
    <t>115年度臺中市家庭照顧者支持性服務共融據點(OO區) 個案名冊</t>
    <phoneticPr fontId="29" type="noConversion"/>
  </si>
  <si>
    <t>負荷量表分數(複評)</t>
    <phoneticPr fontId="29" type="noConversion"/>
  </si>
  <si>
    <t>OOO/OOO/OOO</t>
    <phoneticPr fontId="29" type="noConversion"/>
  </si>
  <si>
    <t>服務年資(請與上方姓名對應，以/區隔)</t>
    <phoneticPr fontId="29" type="noConversion"/>
  </si>
  <si>
    <t>社工師(員)(請與上方姓名對應，以/區隔)</t>
    <phoneticPr fontId="29" type="noConversion"/>
  </si>
  <si>
    <t>宣導活動</t>
    <phoneticPr fontId="29" type="noConversion"/>
  </si>
  <si>
    <t>場</t>
    <phoneticPr fontId="29" type="noConversion"/>
  </si>
  <si>
    <t>人次計算含空間使用(談話角落、喘息服務)、多元團體活動</t>
    <phoneticPr fontId="29" type="noConversion"/>
  </si>
  <si>
    <t>人次計算含場地合作、活動合作或服務諮詢(人次請勿重複計算)</t>
    <phoneticPr fontId="29" type="noConversion"/>
  </si>
  <si>
    <t>寫法xx%(實際訪視人次/應訪人次)</t>
    <phoneticPr fontId="29" type="noConversion"/>
  </si>
  <si>
    <t>(已設定自動計算)</t>
    <phoneticPr fontId="29" type="noConversion"/>
  </si>
  <si>
    <r>
      <t>115年度家庭照顧者支持性服務月報表-OO</t>
    </r>
    <r>
      <rPr>
        <b/>
        <sz val="16"/>
        <color theme="1"/>
        <rFont val="DFKai-SB"/>
        <family val="4"/>
        <charset val="136"/>
      </rPr>
      <t>月</t>
    </r>
    <phoneticPr fontId="29" type="noConversion"/>
  </si>
  <si>
    <t>備註：本表填寫累積至當月服務量(2月月報統計：1-2月；3月月報統計：1-3月，以此類推)。</t>
    <phoneticPr fontId="29" type="noConversion"/>
  </si>
  <si>
    <t>填寫115年度起累計至當月有提供服務之個案數。
(累計服務個案數=114年12月底之在案數+115年度起累計之當月之新案數)</t>
    <phoneticPr fontId="29" type="noConversion"/>
  </si>
  <si>
    <r>
      <rPr>
        <sz val="12"/>
        <color theme="1"/>
        <rFont val="DFKai-SB"/>
        <family val="4"/>
      </rPr>
      <t>辦理情緒支持團體，建議以同一批參與對象，「連續性」六至八次的小團體活動設計方式進行，在講師有系統的課程帶領下，達到照顧者經驗分享、互相支持、凝聚互助團體之功能，並調適情緒與壓力，減輕照顧負荷。</t>
    </r>
    <r>
      <rPr>
        <b/>
        <sz val="12"/>
        <color theme="1"/>
        <rFont val="標楷體"/>
        <family val="4"/>
        <charset val="136"/>
      </rPr>
      <t>填寫累積至當月服務量</t>
    </r>
    <r>
      <rPr>
        <sz val="12"/>
        <color theme="1"/>
        <rFont val="標楷體"/>
        <family val="4"/>
        <charset val="136"/>
      </rPr>
      <t>。</t>
    </r>
    <phoneticPr fontId="29" type="noConversion"/>
  </si>
  <si>
    <r>
      <rPr>
        <sz val="12"/>
        <color theme="1"/>
        <rFont val="DFKai-SB"/>
        <family val="4"/>
      </rPr>
      <t>由諮商師或社工師提供「一對一」，每週一次，每人9次的心理協談服務，以個人化需求及問題解決導向，協助照顧者達到壓力調適與身心平衡。</t>
    </r>
    <r>
      <rPr>
        <b/>
        <sz val="12"/>
        <color theme="1"/>
        <rFont val="標楷體"/>
        <family val="4"/>
        <charset val="136"/>
      </rPr>
      <t>填寫累積至當月服務量</t>
    </r>
    <r>
      <rPr>
        <sz val="12"/>
        <color theme="1"/>
        <rFont val="標楷體"/>
        <family val="4"/>
        <charset val="136"/>
      </rPr>
      <t>。</t>
    </r>
    <phoneticPr fontId="29" type="noConversion"/>
  </si>
  <si>
    <r>
      <rPr>
        <sz val="12"/>
        <color theme="1"/>
        <rFont val="DFKai-SB"/>
        <family val="4"/>
      </rPr>
      <t>以團體方式授課，邀請專業老師或自行設計活動，提供照顧手足之家庭照顧者交流、支持的機會，減輕照顧負荷。</t>
    </r>
    <r>
      <rPr>
        <b/>
        <sz val="12"/>
        <color theme="1"/>
        <rFont val="DFKai-SB"/>
        <family val="4"/>
      </rPr>
      <t>填寫累積至當月服務量。</t>
    </r>
    <phoneticPr fontId="29" type="noConversion"/>
  </si>
  <si>
    <r>
      <t>邀請講師或自行設計各類型團體活動，增進照顧者與被照顧者間的互動獲緩解兩者間的衝突。</t>
    </r>
    <r>
      <rPr>
        <b/>
        <sz val="12"/>
        <color theme="1"/>
        <rFont val="DFKai-SB"/>
        <family val="4"/>
      </rPr>
      <t>填寫累計至當月服務量。</t>
    </r>
    <phoneticPr fontId="29" type="noConversion"/>
  </si>
  <si>
    <t>含個別及團體諮商人數</t>
    <phoneticPr fontId="29" type="noConversion"/>
  </si>
  <si>
    <t>含個別及團體諮商人次</t>
    <phoneticPr fontId="29" type="noConversion"/>
  </si>
  <si>
    <t>1月</t>
    <phoneticPr fontId="29" type="noConversion"/>
  </si>
  <si>
    <t>負荷量表21分以下才得以選擇
請確認訪視紀錄是否有填寫負荷量表</t>
    <phoneticPr fontId="29" type="noConversion"/>
  </si>
  <si>
    <t>請填寫服務個案名冊中「開案服務中+結案」個案數</t>
    <phoneticPr fontId="29" type="noConversion"/>
  </si>
  <si>
    <t>請填寫個案名冊篩選「開案服務中」個案數</t>
    <phoneticPr fontId="29" type="noConversion"/>
  </si>
  <si>
    <t>含長照服務單位、心衛中心(老寶貝)、共照中心、醫療院所、C據點等</t>
  </si>
  <si>
    <t>含家庭服務福利中心、家防中心、新住民婦女服務福利中心、社福團體</t>
  </si>
  <si>
    <t>含緊急救護等消防資源</t>
  </si>
  <si>
    <t>含就業服務等勞工局相關資源。</t>
  </si>
  <si>
    <t>含獨老安心99警民連線、中興保全等警政資源。</t>
  </si>
  <si>
    <t>含法扶諮詢等</t>
  </si>
  <si>
    <t>含教育單位等</t>
  </si>
  <si>
    <t>含區公所(調解委員會、法律諮詢)等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</si>
</sst>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76" formatCode="0_);[Red]\(0\)"/>
    <numFmt numFmtId="177" formatCode="[$-404]e/m/d;@"/>
    <numFmt numFmtId="178" formatCode="yyyy/mm/dd"/>
    <numFmt numFmtId="179" formatCode="0.0%"/>
    <numFmt numFmtId="180" formatCode="0_ "/>
    <numFmt numFmtId="181" formatCode="m/d"/>
  </numFmts>
  <fonts count="68">
    <font>
      <sz val="12"/>
      <color theme="1"/>
      <name val="Calibri"/>
      <charset val="134"/>
      <scheme val="minor"/>
    </font>
    <font>
      <sz val="12"/>
      <name val="Calibri"/>
      <family val="2"/>
      <scheme val="minor"/>
    </font>
    <font>
      <sz val="12"/>
      <color theme="1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DFKai-SB"/>
      <family val="1"/>
    </font>
    <font>
      <sz val="14"/>
      <color theme="1"/>
      <name val="DFKai-SB"/>
      <family val="4"/>
    </font>
    <font>
      <sz val="14"/>
      <color theme="1"/>
      <name val="標楷體"/>
      <family val="4"/>
      <charset val="136"/>
    </font>
    <font>
      <sz val="13"/>
      <color theme="1"/>
      <name val="DFKai-SB"/>
      <family val="4"/>
    </font>
    <font>
      <sz val="14"/>
      <color rgb="FFFF0000"/>
      <name val="DFKai-SB"/>
      <family val="4"/>
    </font>
    <font>
      <sz val="14"/>
      <name val="DFKai-SB"/>
      <family val="4"/>
    </font>
    <font>
      <sz val="12"/>
      <color rgb="FF000000"/>
      <name val="標楷體"/>
      <family val="4"/>
      <charset val="136"/>
    </font>
    <font>
      <sz val="12"/>
      <color rgb="FF000000"/>
      <name val="DFKai-SB"/>
      <family val="4"/>
    </font>
    <font>
      <sz val="12"/>
      <color rgb="FF0070C0"/>
      <name val="DFKai-SB"/>
      <family val="4"/>
    </font>
    <font>
      <sz val="12"/>
      <color rgb="FF0070C0"/>
      <name val="標楷體"/>
      <family val="4"/>
      <charset val="136"/>
    </font>
    <font>
      <sz val="12"/>
      <color theme="1"/>
      <name val="PMingLiu"/>
      <family val="1"/>
    </font>
    <font>
      <sz val="12"/>
      <color rgb="FFFF0000"/>
      <name val="標楷體"/>
      <family val="4"/>
      <charset val="136"/>
    </font>
    <font>
      <sz val="12"/>
      <color theme="0"/>
      <name val="標楷體"/>
      <family val="4"/>
      <charset val="136"/>
    </font>
    <font>
      <sz val="12"/>
      <color theme="1"/>
      <name val="DFKai-SB"/>
      <family val="4"/>
    </font>
    <font>
      <b/>
      <sz val="16"/>
      <color theme="1"/>
      <name val="DFKai-SB"/>
      <family val="4"/>
    </font>
    <font>
      <sz val="12"/>
      <name val="Calibri"/>
      <family val="2"/>
    </font>
    <font>
      <sz val="14"/>
      <name val="Calibri"/>
      <family val="2"/>
    </font>
    <font>
      <sz val="14"/>
      <name val="標楷體"/>
      <family val="4"/>
      <charset val="136"/>
    </font>
    <font>
      <b/>
      <sz val="14"/>
      <color theme="1"/>
      <name val="DFKai-SB"/>
      <family val="4"/>
    </font>
    <font>
      <sz val="10"/>
      <color theme="1"/>
      <name val="Microsoft JhengHei"/>
      <charset val="136"/>
    </font>
    <font>
      <sz val="14"/>
      <color rgb="FF000000"/>
      <name val="DFKai-SB"/>
      <family val="4"/>
    </font>
    <font>
      <sz val="10"/>
      <color rgb="FF000000"/>
      <name val="Arial"/>
      <family val="2"/>
    </font>
    <font>
      <b/>
      <sz val="12"/>
      <color theme="1"/>
      <name val="標楷體"/>
      <family val="4"/>
      <charset val="136"/>
    </font>
    <font>
      <b/>
      <sz val="12"/>
      <color theme="1"/>
      <name val="DFKai-SB"/>
      <family val="4"/>
    </font>
    <font>
      <sz val="12"/>
      <color theme="1"/>
      <name val="Calibri"/>
      <family val="2"/>
      <scheme val="minor"/>
    </font>
    <font>
      <sz val="9"/>
      <name val="Calibri"/>
      <family val="3"/>
      <charset val="136"/>
      <scheme val="minor"/>
    </font>
    <font>
      <sz val="12"/>
      <color theme="5"/>
      <name val="Calibri"/>
      <family val="2"/>
      <scheme val="minor"/>
    </font>
    <font>
      <sz val="12"/>
      <color theme="5"/>
      <name val="Calibri"/>
      <family val="2"/>
      <charset val="136"/>
    </font>
    <font>
      <sz val="9"/>
      <name val="Calibri"/>
      <family val="2"/>
      <charset val="136"/>
      <scheme val="minor"/>
    </font>
    <font>
      <sz val="14"/>
      <name val="DFKai-SB"/>
      <family val="4"/>
      <charset val="136"/>
    </font>
    <font>
      <sz val="12"/>
      <color rgb="FFFF0000"/>
      <name val="DFKai-SB"/>
      <family val="4"/>
      <charset val="136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16"/>
      <color theme="1"/>
      <name val="標楷體"/>
      <family val="4"/>
      <charset val="136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Calibri"/>
      <family val="2"/>
    </font>
    <font>
      <sz val="14"/>
      <color rgb="FFFF0000"/>
      <name val="標楷體"/>
      <family val="4"/>
      <charset val="136"/>
    </font>
    <font>
      <sz val="18"/>
      <color theme="1"/>
      <name val="DFKai-SB"/>
      <family val="4"/>
    </font>
    <font>
      <sz val="18"/>
      <color theme="1"/>
      <name val="標楷體"/>
      <family val="4"/>
      <charset val="136"/>
    </font>
    <font>
      <sz val="12"/>
      <color rgb="FF212529"/>
      <name val="標楷體"/>
      <family val="4"/>
      <charset val="136"/>
    </font>
    <font>
      <sz val="12"/>
      <name val="DFKai-SB"/>
      <family val="1"/>
    </font>
    <font>
      <sz val="12"/>
      <name val="DFKai-SB"/>
      <family val="4"/>
    </font>
    <font>
      <sz val="12"/>
      <color theme="1"/>
      <name val="DFKai-SB"/>
      <family val="4"/>
      <charset val="136"/>
    </font>
    <font>
      <sz val="12"/>
      <color theme="8" tint="-0.249977111117893"/>
      <name val="DFKai-SB"/>
      <family val="4"/>
    </font>
    <font>
      <sz val="12"/>
      <color theme="8" tint="-0.249977111117893"/>
      <name val="Calibri"/>
      <family val="2"/>
      <scheme val="minor"/>
    </font>
    <font>
      <sz val="12"/>
      <color theme="8" tint="-0.249977111117893"/>
      <name val="標楷體"/>
      <family val="4"/>
      <charset val="136"/>
    </font>
    <font>
      <sz val="12"/>
      <color theme="4"/>
      <name val="標楷體"/>
      <family val="4"/>
      <charset val="136"/>
    </font>
    <font>
      <b/>
      <sz val="16"/>
      <color theme="1"/>
      <name val="DFKai-SB"/>
      <family val="4"/>
      <charset val="136"/>
    </font>
    <font>
      <sz val="12"/>
      <color rgb="FF002060"/>
      <name val="標楷體"/>
      <family val="4"/>
      <charset val="136"/>
    </font>
    <font>
      <sz val="12"/>
      <color rgb="FFFF0000"/>
      <name val="DFKai-SB"/>
      <family val="1"/>
    </font>
    <font>
      <sz val="12"/>
      <color rgb="FFFF0000"/>
      <name val="Calibri"/>
      <family val="2"/>
      <charset val="136"/>
    </font>
    <font>
      <b/>
      <sz val="12"/>
      <name val="標楷體"/>
      <family val="4"/>
      <charset val="136"/>
    </font>
    <font>
      <sz val="12"/>
      <color rgb="FFFF0000"/>
      <name val="標楷體"/>
      <family val="2"/>
      <charset val="136"/>
    </font>
    <font>
      <sz val="10"/>
      <color rgb="FFFF0000"/>
      <name val="標楷體"/>
      <family val="4"/>
      <charset val="136"/>
    </font>
    <font>
      <sz val="14"/>
      <color rgb="FFFF0000"/>
      <name val="DFKai-SB"/>
      <family val="4"/>
      <charset val="136"/>
    </font>
    <font>
      <sz val="13"/>
      <color theme="1"/>
      <name val="DFKai-SB"/>
      <family val="4"/>
      <charset val="136"/>
    </font>
    <font>
      <sz val="10"/>
      <color theme="1"/>
      <name val="Calibri"/>
      <family val="2"/>
      <scheme val="minor"/>
    </font>
    <font>
      <sz val="10"/>
      <color theme="4"/>
      <name val="標楷體"/>
      <family val="4"/>
      <charset val="136"/>
    </font>
    <font>
      <sz val="10"/>
      <name val="Calibri"/>
      <family val="2"/>
      <scheme val="minor"/>
    </font>
    <font>
      <sz val="10"/>
      <color theme="4"/>
      <name val="Calibri"/>
      <family val="2"/>
      <charset val="136"/>
      <scheme val="minor"/>
    </font>
    <font>
      <sz val="10"/>
      <color theme="4"/>
      <name val="Calibri"/>
      <family val="2"/>
      <charset val="136"/>
    </font>
    <font>
      <sz val="12"/>
      <name val="DFKai-SB"/>
      <family val="4"/>
      <charset val="136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theme="2" tint="-0.14993743705557422"/>
        <bgColor rgb="FFD8D8D8"/>
      </patternFill>
    </fill>
    <fill>
      <patternFill patternType="solid">
        <fgColor theme="2" tint="-0.14993743705557422"/>
        <bgColor indexed="64"/>
      </patternFill>
    </fill>
    <fill>
      <patternFill patternType="solid">
        <fgColor rgb="FFD0CECE"/>
        <bgColor rgb="FFD0CECE"/>
      </patternFill>
    </fill>
    <fill>
      <patternFill patternType="solid">
        <fgColor theme="5" tint="0.79998168889431442"/>
        <bgColor rgb="FFD8D8D8"/>
      </patternFill>
    </fill>
    <fill>
      <patternFill patternType="solid">
        <fgColor rgb="FFFFFF00"/>
        <bgColor rgb="FFD8D8D8"/>
      </patternFill>
    </fill>
    <fill>
      <patternFill patternType="solid">
        <fgColor theme="7" tint="0.79998168889431442"/>
        <bgColor rgb="FFD8D8D8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28" fillId="0" borderId="0" applyFont="0" applyFill="0" applyBorder="0" applyAlignment="0" applyProtection="0">
      <alignment vertical="center"/>
    </xf>
    <xf numFmtId="0" fontId="25" fillId="0" borderId="0"/>
    <xf numFmtId="9" fontId="35" fillId="0" borderId="0" applyFont="0" applyFill="0" applyBorder="0" applyAlignment="0" applyProtection="0">
      <alignment vertical="center"/>
    </xf>
    <xf numFmtId="0" fontId="28" fillId="0" borderId="0"/>
  </cellStyleXfs>
  <cellXfs count="374">
    <xf numFmtId="0" fontId="0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11" xfId="0" applyFont="1" applyBorder="1" applyAlignment="1"/>
    <xf numFmtId="0" fontId="14" fillId="0" borderId="0" xfId="0" applyFont="1" applyAlignment="1">
      <alignment horizontal="left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 wrapText="1"/>
    </xf>
    <xf numFmtId="49" fontId="14" fillId="0" borderId="0" xfId="0" applyNumberFormat="1" applyFont="1" applyAlignment="1">
      <alignment vertical="center"/>
    </xf>
    <xf numFmtId="0" fontId="9" fillId="2" borderId="10" xfId="0" applyFont="1" applyFill="1" applyBorder="1" applyAlignment="1">
      <alignment horizontal="left" vertical="center" wrapText="1"/>
    </xf>
    <xf numFmtId="0" fontId="9" fillId="4" borderId="11" xfId="0" applyFont="1" applyFill="1" applyBorder="1" applyAlignment="1">
      <alignment horizontal="center" vertical="center" wrapText="1"/>
    </xf>
    <xf numFmtId="9" fontId="9" fillId="7" borderId="10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6" borderId="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5" fillId="9" borderId="11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9" borderId="12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23" fillId="0" borderId="0" xfId="0" applyFont="1" applyAlignment="1">
      <alignment wrapText="1"/>
    </xf>
    <xf numFmtId="0" fontId="24" fillId="2" borderId="4" xfId="0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43" fontId="0" fillId="0" borderId="0" xfId="1" applyFont="1" applyAlignment="1">
      <alignment vertical="center"/>
    </xf>
    <xf numFmtId="0" fontId="14" fillId="0" borderId="0" xfId="0" applyFont="1" applyBorder="1" applyAlignment="1"/>
    <xf numFmtId="0" fontId="14" fillId="0" borderId="0" xfId="0" applyFont="1" applyAlignment="1"/>
    <xf numFmtId="0" fontId="23" fillId="0" borderId="0" xfId="0" applyFont="1" applyBorder="1" applyAlignment="1">
      <alignment wrapText="1"/>
    </xf>
    <xf numFmtId="0" fontId="4" fillId="11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20" fillId="0" borderId="4" xfId="0" applyFont="1" applyBorder="1" applyAlignment="1">
      <alignment horizontal="left" vertical="center"/>
    </xf>
    <xf numFmtId="43" fontId="14" fillId="0" borderId="0" xfId="1" applyFont="1" applyBorder="1" applyAlignment="1">
      <alignment horizontal="left" vertical="center" wrapText="1"/>
    </xf>
    <xf numFmtId="43" fontId="23" fillId="0" borderId="0" xfId="1" applyFont="1" applyAlignment="1">
      <alignment wrapText="1"/>
    </xf>
    <xf numFmtId="0" fontId="4" fillId="0" borderId="0" xfId="0" applyFont="1" applyBorder="1" applyAlignment="1">
      <alignment horizontal="left" vertical="top" wrapText="1"/>
    </xf>
    <xf numFmtId="181" fontId="4" fillId="0" borderId="0" xfId="0" applyNumberFormat="1" applyFont="1" applyBorder="1" applyAlignment="1">
      <alignment horizontal="center" vertical="center"/>
    </xf>
    <xf numFmtId="0" fontId="23" fillId="0" borderId="7" xfId="0" applyFont="1" applyBorder="1" applyAlignment="1">
      <alignment wrapText="1"/>
    </xf>
    <xf numFmtId="43" fontId="14" fillId="0" borderId="0" xfId="1" applyFont="1" applyAlignment="1"/>
    <xf numFmtId="0" fontId="14" fillId="0" borderId="7" xfId="0" applyFont="1" applyBorder="1" applyAlignment="1"/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0" fillId="0" borderId="0" xfId="0" applyNumberFormat="1" applyFont="1" applyAlignment="1" applyProtection="1">
      <alignment vertical="center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77" fontId="0" fillId="0" borderId="0" xfId="0" applyNumberFormat="1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 wrapText="1"/>
      <protection locked="0"/>
    </xf>
    <xf numFmtId="0" fontId="2" fillId="3" borderId="4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6" fillId="0" borderId="4" xfId="0" applyFont="1" applyBorder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5" fillId="0" borderId="4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0" fontId="21" fillId="0" borderId="8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6" fillId="15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21" fillId="0" borderId="21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vertical="center" wrapText="1"/>
    </xf>
    <xf numFmtId="179" fontId="6" fillId="0" borderId="4" xfId="0" applyNumberFormat="1" applyFont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0" xfId="0" applyFont="1" applyAlignment="1">
      <alignment vertical="center"/>
    </xf>
    <xf numFmtId="9" fontId="21" fillId="0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9" fillId="7" borderId="10" xfId="0" applyNumberFormat="1" applyFont="1" applyFill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>
      <alignment horizontal="center" vertical="center"/>
    </xf>
    <xf numFmtId="0" fontId="0" fillId="0" borderId="0" xfId="0" applyNumberFormat="1" applyFont="1" applyBorder="1" applyAlignment="1" applyProtection="1">
      <alignment vertical="center"/>
      <protection locked="0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vertical="center" wrapText="1"/>
      <protection locked="0"/>
    </xf>
    <xf numFmtId="177" fontId="0" fillId="0" borderId="0" xfId="0" applyNumberFormat="1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177" fontId="1" fillId="0" borderId="0" xfId="0" applyNumberFormat="1" applyFont="1" applyBorder="1" applyAlignment="1" applyProtection="1">
      <alignment vertical="center"/>
      <protection locked="0"/>
    </xf>
    <xf numFmtId="0" fontId="0" fillId="0" borderId="0" xfId="0" applyNumberFormat="1" applyFont="1" applyBorder="1" applyAlignment="1" applyProtection="1">
      <alignment vertical="center"/>
    </xf>
    <xf numFmtId="177" fontId="49" fillId="0" borderId="0" xfId="0" applyNumberFormat="1" applyFont="1" applyBorder="1" applyAlignment="1">
      <alignment horizontal="center" vertical="center"/>
    </xf>
    <xf numFmtId="0" fontId="2" fillId="0" borderId="0" xfId="4" applyFont="1" applyBorder="1" applyAlignment="1">
      <alignment horizontal="center" vertical="center"/>
    </xf>
    <xf numFmtId="177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NumberFormat="1" applyFont="1" applyBorder="1" applyAlignment="1" applyProtection="1">
      <alignment horizontal="center" vertical="center"/>
      <protection locked="0"/>
    </xf>
    <xf numFmtId="177" fontId="3" fillId="0" borderId="0" xfId="0" applyNumberFormat="1" applyFont="1" applyAlignment="1" applyProtection="1">
      <alignment horizontal="center" vertical="center"/>
      <protection locked="0"/>
    </xf>
    <xf numFmtId="0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52" fillId="0" borderId="0" xfId="0" applyFont="1" applyAlignment="1">
      <alignment vertical="center"/>
    </xf>
    <xf numFmtId="0" fontId="9" fillId="0" borderId="2" xfId="0" applyFont="1" applyBorder="1" applyAlignment="1">
      <alignment horizontal="left" vertical="center" wrapText="1"/>
    </xf>
    <xf numFmtId="177" fontId="5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 applyProtection="1">
      <alignment vertical="center" wrapText="1"/>
      <protection locked="0"/>
    </xf>
    <xf numFmtId="177" fontId="2" fillId="0" borderId="0" xfId="0" applyNumberFormat="1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NumberFormat="1" applyFont="1" applyBorder="1" applyAlignment="1" applyProtection="1">
      <alignment vertical="center"/>
      <protection locked="0"/>
    </xf>
    <xf numFmtId="177" fontId="3" fillId="0" borderId="0" xfId="0" applyNumberFormat="1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0" fillId="0" borderId="0" xfId="0" applyNumberFormat="1" applyFont="1" applyBorder="1" applyAlignment="1" applyProtection="1">
      <alignment horizontal="center" vertical="center"/>
      <protection locked="0"/>
    </xf>
    <xf numFmtId="0" fontId="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9" fillId="0" borderId="0" xfId="0" applyFont="1" applyAlignment="1"/>
    <xf numFmtId="0" fontId="9" fillId="0" borderId="11" xfId="0" applyFont="1" applyBorder="1" applyAlignment="1">
      <alignment horizontal="center"/>
    </xf>
    <xf numFmtId="0" fontId="9" fillId="0" borderId="0" xfId="0" applyFont="1" applyAlignment="1">
      <alignment vertical="center"/>
    </xf>
    <xf numFmtId="0" fontId="9" fillId="0" borderId="4" xfId="0" applyFont="1" applyBorder="1" applyAlignment="1">
      <alignment horizontal="center"/>
    </xf>
    <xf numFmtId="9" fontId="9" fillId="0" borderId="0" xfId="0" applyNumberFormat="1" applyFont="1" applyAlignment="1"/>
    <xf numFmtId="0" fontId="56" fillId="0" borderId="0" xfId="0" applyFont="1" applyAlignment="1">
      <alignment vertical="center"/>
    </xf>
    <xf numFmtId="176" fontId="9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77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177" fontId="3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80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4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177" fontId="5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177" fontId="13" fillId="0" borderId="0" xfId="0" applyNumberFormat="1" applyFont="1" applyFill="1" applyBorder="1" applyAlignment="1">
      <alignment horizontal="center" vertical="center"/>
    </xf>
    <xf numFmtId="177" fontId="47" fillId="0" borderId="0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180" fontId="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177" fontId="47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180" fontId="16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8" fillId="0" borderId="0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 applyProtection="1">
      <alignment vertical="center"/>
      <protection locked="0"/>
    </xf>
    <xf numFmtId="177" fontId="46" fillId="0" borderId="0" xfId="0" applyNumberFormat="1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7" fontId="49" fillId="0" borderId="0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77" fontId="17" fillId="0" borderId="0" xfId="0" applyNumberFormat="1" applyFont="1" applyFill="1" applyBorder="1" applyAlignment="1">
      <alignment horizontal="center" vertical="center"/>
    </xf>
    <xf numFmtId="180" fontId="46" fillId="0" borderId="0" xfId="0" applyNumberFormat="1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top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vertical="center" wrapText="1"/>
      <protection locked="0"/>
    </xf>
    <xf numFmtId="180" fontId="3" fillId="0" borderId="0" xfId="4" applyNumberFormat="1" applyFont="1" applyFill="1" applyBorder="1" applyAlignment="1">
      <alignment horizontal="center" vertical="top"/>
    </xf>
    <xf numFmtId="0" fontId="4" fillId="0" borderId="0" xfId="4" applyFont="1" applyFill="1" applyBorder="1" applyAlignment="1">
      <alignment horizontal="center" vertical="center"/>
    </xf>
    <xf numFmtId="177" fontId="49" fillId="0" borderId="0" xfId="4" applyNumberFormat="1" applyFont="1" applyFill="1" applyBorder="1" applyAlignment="1">
      <alignment horizontal="center" vertical="center"/>
    </xf>
    <xf numFmtId="0" fontId="3" fillId="0" borderId="0" xfId="4" applyFont="1" applyFill="1" applyBorder="1" applyAlignment="1">
      <alignment horizontal="center" vertical="top"/>
    </xf>
    <xf numFmtId="0" fontId="0" fillId="0" borderId="0" xfId="0" applyFill="1" applyBorder="1" applyAlignment="1" applyProtection="1">
      <alignment vertical="center"/>
      <protection locked="0"/>
    </xf>
    <xf numFmtId="177" fontId="50" fillId="0" borderId="0" xfId="0" applyNumberFormat="1" applyFont="1" applyFill="1" applyBorder="1" applyAlignment="1" applyProtection="1">
      <alignment vertical="center"/>
      <protection locked="0"/>
    </xf>
    <xf numFmtId="0" fontId="46" fillId="0" borderId="0" xfId="0" applyFont="1" applyFill="1" applyBorder="1" applyAlignment="1">
      <alignment horizontal="center" vertical="center" wrapText="1"/>
    </xf>
    <xf numFmtId="177" fontId="51" fillId="0" borderId="0" xfId="0" applyNumberFormat="1" applyFont="1" applyFill="1" applyBorder="1" applyAlignment="1" applyProtection="1">
      <alignment horizontal="center" vertical="center"/>
      <protection locked="0"/>
    </xf>
    <xf numFmtId="177" fontId="3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NumberFormat="1" applyFont="1" applyFill="1" applyBorder="1" applyAlignment="1" applyProtection="1">
      <alignment horizontal="center" vertical="center"/>
      <protection locked="0"/>
    </xf>
    <xf numFmtId="177" fontId="2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top"/>
      <protection locked="0"/>
    </xf>
    <xf numFmtId="177" fontId="2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4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 applyProtection="1">
      <alignment vertical="center"/>
      <protection locked="0"/>
    </xf>
    <xf numFmtId="177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9" fontId="6" fillId="0" borderId="4" xfId="3" applyFont="1" applyBorder="1" applyAlignment="1">
      <alignment horizontal="center" vertical="center"/>
    </xf>
    <xf numFmtId="0" fontId="9" fillId="0" borderId="0" xfId="0" applyFont="1" applyBorder="1" applyAlignment="1"/>
    <xf numFmtId="9" fontId="9" fillId="0" borderId="0" xfId="0" applyNumberFormat="1" applyFont="1" applyBorder="1" applyAlignment="1"/>
    <xf numFmtId="9" fontId="9" fillId="0" borderId="0" xfId="3" applyFont="1" applyBorder="1" applyAlignment="1"/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9" fillId="0" borderId="18" xfId="0" applyFont="1" applyBorder="1" applyAlignment="1">
      <alignment vertical="center" wrapText="1"/>
    </xf>
    <xf numFmtId="0" fontId="9" fillId="0" borderId="19" xfId="0" applyFont="1" applyBorder="1" applyAlignment="1">
      <alignment horizontal="right" vertical="center"/>
    </xf>
    <xf numFmtId="0" fontId="9" fillId="0" borderId="20" xfId="0" applyFont="1" applyBorder="1" applyAlignment="1">
      <alignment vertical="center" wrapText="1"/>
    </xf>
    <xf numFmtId="0" fontId="9" fillId="0" borderId="25" xfId="0" applyFont="1" applyBorder="1" applyAlignment="1">
      <alignment horizontal="right" vertical="center"/>
    </xf>
    <xf numFmtId="0" fontId="9" fillId="0" borderId="29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0" borderId="29" xfId="0" applyFont="1" applyBorder="1" applyAlignment="1"/>
    <xf numFmtId="0" fontId="9" fillId="0" borderId="30" xfId="0" applyFont="1" applyBorder="1" applyAlignment="1"/>
    <xf numFmtId="0" fontId="9" fillId="0" borderId="31" xfId="0" applyFont="1" applyBorder="1" applyAlignment="1"/>
    <xf numFmtId="9" fontId="9" fillId="0" borderId="32" xfId="3" applyFont="1" applyBorder="1" applyAlignment="1"/>
    <xf numFmtId="9" fontId="9" fillId="0" borderId="33" xfId="0" applyNumberFormat="1" applyFont="1" applyBorder="1" applyAlignment="1"/>
    <xf numFmtId="0" fontId="9" fillId="0" borderId="19" xfId="0" applyFont="1" applyBorder="1" applyAlignment="1">
      <alignment horizontal="center"/>
    </xf>
    <xf numFmtId="0" fontId="9" fillId="0" borderId="18" xfId="0" applyFont="1" applyBorder="1" applyAlignment="1"/>
    <xf numFmtId="9" fontId="9" fillId="0" borderId="19" xfId="3" applyFont="1" applyBorder="1" applyAlignment="1">
      <alignment horizontal="center" vertical="center"/>
    </xf>
    <xf numFmtId="0" fontId="9" fillId="0" borderId="20" xfId="0" applyFont="1" applyBorder="1" applyAlignment="1"/>
    <xf numFmtId="0" fontId="9" fillId="0" borderId="21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49" fontId="5" fillId="4" borderId="8" xfId="0" applyNumberFormat="1" applyFont="1" applyFill="1" applyBorder="1" applyAlignment="1">
      <alignment horizontal="center" vertical="center" wrapText="1"/>
    </xf>
    <xf numFmtId="0" fontId="5" fillId="4" borderId="3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5" fillId="4" borderId="35" xfId="0" applyNumberFormat="1" applyFont="1" applyFill="1" applyBorder="1" applyAlignment="1">
      <alignment horizontal="center" vertical="center" wrapText="1"/>
    </xf>
    <xf numFmtId="0" fontId="5" fillId="4" borderId="11" xfId="0" applyNumberFormat="1" applyFont="1" applyFill="1" applyBorder="1" applyAlignment="1">
      <alignment horizontal="center" vertical="center" wrapText="1"/>
    </xf>
    <xf numFmtId="0" fontId="5" fillId="4" borderId="8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9" fillId="0" borderId="4" xfId="0" applyFont="1" applyFill="1" applyBorder="1" applyAlignment="1">
      <alignment vertical="center"/>
    </xf>
    <xf numFmtId="0" fontId="9" fillId="0" borderId="21" xfId="0" applyFont="1" applyFill="1" applyBorder="1" applyAlignment="1">
      <alignment vertical="center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54" fillId="12" borderId="4" xfId="0" applyNumberFormat="1" applyFont="1" applyFill="1" applyBorder="1" applyAlignment="1" applyProtection="1">
      <alignment horizontal="center" vertical="center" wrapText="1"/>
      <protection locked="0"/>
    </xf>
    <xf numFmtId="177" fontId="4" fillId="13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13" borderId="4" xfId="0" applyFont="1" applyFill="1" applyBorder="1" applyAlignment="1" applyProtection="1">
      <alignment horizontal="center" vertical="center" wrapText="1"/>
      <protection locked="0"/>
    </xf>
    <xf numFmtId="0" fontId="4" fillId="14" borderId="4" xfId="0" applyFont="1" applyFill="1" applyBorder="1" applyAlignment="1" applyProtection="1">
      <alignment horizontal="center" vertical="center" wrapText="1"/>
      <protection locked="0"/>
    </xf>
    <xf numFmtId="0" fontId="3" fillId="14" borderId="4" xfId="0" applyFont="1" applyFill="1" applyBorder="1" applyAlignment="1" applyProtection="1">
      <alignment horizontal="center" vertical="center" wrapText="1"/>
      <protection locked="0"/>
    </xf>
    <xf numFmtId="0" fontId="46" fillId="14" borderId="4" xfId="0" applyFont="1" applyFill="1" applyBorder="1" applyAlignment="1" applyProtection="1">
      <alignment horizontal="center" vertical="center" wrapText="1"/>
      <protection locked="0"/>
    </xf>
    <xf numFmtId="0" fontId="3" fillId="16" borderId="4" xfId="0" applyFont="1" applyFill="1" applyBorder="1" applyAlignment="1">
      <alignment horizontal="center" vertical="center" wrapText="1"/>
    </xf>
    <xf numFmtId="49" fontId="62" fillId="0" borderId="0" xfId="0" applyNumberFormat="1" applyFont="1" applyAlignment="1">
      <alignment vertical="center"/>
    </xf>
    <xf numFmtId="49" fontId="63" fillId="0" borderId="0" xfId="0" applyNumberFormat="1" applyFont="1" applyAlignment="1">
      <alignment vertical="center" wrapText="1"/>
    </xf>
    <xf numFmtId="49" fontId="62" fillId="0" borderId="0" xfId="0" applyNumberFormat="1" applyFont="1" applyAlignment="1">
      <alignment vertical="center" wrapText="1"/>
    </xf>
    <xf numFmtId="49" fontId="64" fillId="0" borderId="0" xfId="0" applyNumberFormat="1" applyFont="1" applyAlignment="1">
      <alignment vertical="center" wrapText="1"/>
    </xf>
    <xf numFmtId="49" fontId="65" fillId="0" borderId="0" xfId="0" applyNumberFormat="1" applyFont="1" applyAlignment="1">
      <alignment vertical="center"/>
    </xf>
    <xf numFmtId="49" fontId="66" fillId="0" borderId="0" xfId="0" applyNumberFormat="1" applyFont="1" applyAlignment="1">
      <alignment vertical="center"/>
    </xf>
    <xf numFmtId="0" fontId="9" fillId="0" borderId="4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 wrapText="1"/>
    </xf>
    <xf numFmtId="0" fontId="19" fillId="0" borderId="13" xfId="0" applyFont="1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19" fillId="0" borderId="4" xfId="0" applyFont="1" applyBorder="1" applyAlignment="1">
      <alignment vertical="center"/>
    </xf>
    <xf numFmtId="0" fontId="14" fillId="0" borderId="0" xfId="0" applyFont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17" fillId="0" borderId="4" xfId="0" applyFont="1" applyBorder="1" applyAlignment="1">
      <alignment horizontal="left" vertical="center" wrapText="1"/>
    </xf>
    <xf numFmtId="0" fontId="4" fillId="11" borderId="4" xfId="0" applyFont="1" applyFill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/>
    </xf>
    <xf numFmtId="0" fontId="15" fillId="0" borderId="4" xfId="2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4" fillId="11" borderId="4" xfId="0" applyFont="1" applyFill="1" applyBorder="1" applyAlignment="1">
      <alignment horizontal="center" wrapText="1"/>
    </xf>
    <xf numFmtId="0" fontId="19" fillId="0" borderId="4" xfId="0" applyFont="1" applyBorder="1" applyAlignment="1">
      <alignment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34" xfId="0" applyFont="1" applyBorder="1" applyAlignment="1">
      <alignment horizontal="left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4" fillId="2" borderId="34" xfId="0" applyFont="1" applyFill="1" applyBorder="1" applyAlignment="1">
      <alignment horizontal="center" vertical="center" wrapText="1"/>
    </xf>
    <xf numFmtId="0" fontId="59" fillId="0" borderId="35" xfId="0" applyFont="1" applyBorder="1" applyAlignment="1">
      <alignment horizontal="center" vertical="center" wrapText="1"/>
    </xf>
    <xf numFmtId="0" fontId="59" fillId="0" borderId="1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61" fillId="0" borderId="0" xfId="0" applyFont="1" applyBorder="1" applyAlignment="1">
      <alignment horizontal="left" vertical="center" wrapText="1"/>
    </xf>
    <xf numFmtId="0" fontId="47" fillId="0" borderId="2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vertical="center"/>
    </xf>
    <xf numFmtId="0" fontId="17" fillId="0" borderId="4" xfId="0" applyFont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9" fillId="0" borderId="5" xfId="0" applyFont="1" applyBorder="1" applyAlignment="1">
      <alignment vertical="center"/>
    </xf>
    <xf numFmtId="0" fontId="9" fillId="0" borderId="4" xfId="0" applyFont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0" fontId="20" fillId="2" borderId="4" xfId="0" applyFont="1" applyFill="1" applyBorder="1" applyAlignment="1">
      <alignment horizontal="left" vertical="center"/>
    </xf>
    <xf numFmtId="0" fontId="22" fillId="0" borderId="10" xfId="0" applyFont="1" applyBorder="1" applyAlignment="1">
      <alignment horizontal="center" vertical="top" wrapText="1"/>
    </xf>
    <xf numFmtId="0" fontId="19" fillId="0" borderId="14" xfId="0" applyFont="1" applyBorder="1" applyAlignment="1">
      <alignment vertical="center"/>
    </xf>
    <xf numFmtId="0" fontId="9" fillId="4" borderId="10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49" fontId="58" fillId="0" borderId="4" xfId="0" applyNumberFormat="1" applyFont="1" applyBorder="1" applyAlignment="1">
      <alignment horizontal="center" vertical="center" shrinkToFit="1"/>
    </xf>
    <xf numFmtId="49" fontId="42" fillId="0" borderId="4" xfId="0" applyNumberFormat="1" applyFont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wrapText="1"/>
    </xf>
    <xf numFmtId="178" fontId="8" fillId="0" borderId="4" xfId="0" applyNumberFormat="1" applyFont="1" applyBorder="1" applyAlignment="1">
      <alignment horizontal="center" vertical="center" wrapText="1"/>
    </xf>
    <xf numFmtId="0" fontId="41" fillId="0" borderId="4" xfId="0" applyFont="1" applyBorder="1" applyAlignment="1">
      <alignment vertical="center"/>
    </xf>
    <xf numFmtId="178" fontId="8" fillId="8" borderId="4" xfId="0" applyNumberFormat="1" applyFont="1" applyFill="1" applyBorder="1" applyAlignment="1">
      <alignment horizontal="center" vertical="center" wrapText="1"/>
    </xf>
    <xf numFmtId="0" fontId="41" fillId="8" borderId="4" xfId="0" applyFont="1" applyFill="1" applyBorder="1" applyAlignment="1">
      <alignment vertical="center"/>
    </xf>
    <xf numFmtId="0" fontId="5" fillId="4" borderId="1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7" borderId="4" xfId="0" applyFont="1" applyFill="1" applyBorder="1" applyAlignment="1">
      <alignment horizontal="center" vertical="center" wrapText="1"/>
    </xf>
    <xf numFmtId="178" fontId="60" fillId="0" borderId="4" xfId="4" applyNumberFormat="1" applyFont="1" applyBorder="1" applyAlignment="1">
      <alignment horizontal="center" vertical="center" wrapText="1"/>
    </xf>
    <xf numFmtId="0" fontId="41" fillId="0" borderId="4" xfId="4" applyFont="1" applyBorder="1" applyAlignment="1">
      <alignment vertical="center"/>
    </xf>
    <xf numFmtId="0" fontId="43" fillId="0" borderId="4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>
      <alignment horizontal="center" vertical="center"/>
    </xf>
    <xf numFmtId="0" fontId="33" fillId="2" borderId="23" xfId="0" applyFont="1" applyFill="1" applyBorder="1" applyAlignment="1">
      <alignment horizontal="center" vertical="center"/>
    </xf>
    <xf numFmtId="0" fontId="33" fillId="2" borderId="24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33" fillId="2" borderId="27" xfId="0" applyFont="1" applyFill="1" applyBorder="1" applyAlignment="1">
      <alignment horizontal="center" vertical="center"/>
    </xf>
    <xf numFmtId="0" fontId="33" fillId="2" borderId="28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44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</cellXfs>
  <cellStyles count="5">
    <cellStyle name="一般" xfId="0" builtinId="0"/>
    <cellStyle name="一般 2" xfId="2" xr:uid="{00000000-0005-0000-0000-000020000000}"/>
    <cellStyle name="一般 3" xfId="4" xr:uid="{CDFB5841-E89D-4E0C-87C5-EABAD5165EE3}"/>
    <cellStyle name="千分位" xfId="1" builtinId="3"/>
    <cellStyle name="百分比" xfId="3" builtinId="5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Z1005"/>
  <sheetViews>
    <sheetView workbookViewId="0">
      <selection activeCell="G18" sqref="G18"/>
    </sheetView>
  </sheetViews>
  <sheetFormatPr defaultColWidth="11.25" defaultRowHeight="15" customHeight="1"/>
  <cols>
    <col min="1" max="1" width="26.5" customWidth="1"/>
    <col min="2" max="2" width="16.25" customWidth="1"/>
    <col min="3" max="3" width="47.875" customWidth="1"/>
    <col min="4" max="16" width="10.125" customWidth="1"/>
  </cols>
  <sheetData>
    <row r="1" spans="1:26" ht="25.5" customHeight="1">
      <c r="A1" s="317" t="s">
        <v>0</v>
      </c>
      <c r="B1" s="318"/>
      <c r="C1" s="318"/>
      <c r="D1" s="45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21.75" customHeight="1">
      <c r="A2" s="314" t="s">
        <v>1</v>
      </c>
      <c r="B2" s="310"/>
      <c r="C2" s="310"/>
      <c r="D2" s="47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spans="1:26" ht="21" customHeight="1">
      <c r="A3" s="48" t="s">
        <v>2</v>
      </c>
      <c r="B3" s="319" t="s">
        <v>3</v>
      </c>
      <c r="C3" s="310"/>
      <c r="D3" s="47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spans="1:26" ht="35.25" customHeight="1">
      <c r="A4" s="49" t="s">
        <v>4</v>
      </c>
      <c r="B4" s="309" t="s">
        <v>5</v>
      </c>
      <c r="C4" s="320"/>
      <c r="D4" s="47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spans="1:26" ht="35.25" customHeight="1">
      <c r="A5" s="49" t="s">
        <v>6</v>
      </c>
      <c r="B5" s="316" t="s">
        <v>7</v>
      </c>
      <c r="C5" s="316"/>
      <c r="D5" s="47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spans="1:26" ht="35.25" customHeight="1">
      <c r="A6" s="49" t="s">
        <v>8</v>
      </c>
      <c r="B6" s="316" t="s">
        <v>9</v>
      </c>
      <c r="C6" s="316"/>
      <c r="D6" s="47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spans="1:26" ht="35.25" customHeight="1">
      <c r="A7" s="49" t="s">
        <v>10</v>
      </c>
      <c r="B7" s="309" t="s">
        <v>11</v>
      </c>
      <c r="C7" s="310"/>
      <c r="D7" s="47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spans="1:26" ht="35.25" customHeight="1">
      <c r="A8" s="49" t="s">
        <v>12</v>
      </c>
      <c r="B8" s="309" t="s">
        <v>13</v>
      </c>
      <c r="C8" s="310"/>
      <c r="D8" s="47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spans="1:26" ht="54" customHeight="1">
      <c r="A9" s="49" t="s">
        <v>14</v>
      </c>
      <c r="B9" s="309" t="s">
        <v>218</v>
      </c>
      <c r="C9" s="310"/>
      <c r="D9" s="47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26" ht="35.25" customHeight="1">
      <c r="A10" s="49" t="s">
        <v>15</v>
      </c>
      <c r="B10" s="309" t="s">
        <v>16</v>
      </c>
      <c r="C10" s="310"/>
      <c r="D10" s="47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6" ht="58.5" customHeight="1">
      <c r="A11" s="49" t="s">
        <v>17</v>
      </c>
      <c r="B11" s="313" t="s">
        <v>220</v>
      </c>
      <c r="C11" s="310"/>
      <c r="D11" s="47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spans="1:26" ht="35.25" customHeight="1">
      <c r="A12" s="49" t="s">
        <v>18</v>
      </c>
      <c r="B12" s="309" t="s">
        <v>19</v>
      </c>
      <c r="C12" s="315"/>
      <c r="D12" s="47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spans="1:26" ht="69" customHeight="1">
      <c r="A13" s="49" t="s">
        <v>20</v>
      </c>
      <c r="B13" s="313" t="s">
        <v>219</v>
      </c>
      <c r="C13" s="310"/>
      <c r="D13" s="47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spans="1:26" ht="35.25" customHeight="1">
      <c r="A14" s="49" t="s">
        <v>21</v>
      </c>
      <c r="B14" s="309" t="s">
        <v>22</v>
      </c>
      <c r="C14" s="310"/>
      <c r="D14" s="47"/>
      <c r="E14" s="36"/>
      <c r="F14" s="30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spans="1:26" ht="35.25" customHeight="1">
      <c r="A15" s="49" t="s">
        <v>23</v>
      </c>
      <c r="B15" s="309" t="s">
        <v>24</v>
      </c>
      <c r="C15" s="310"/>
      <c r="D15" s="311"/>
      <c r="E15" s="312"/>
      <c r="F15" s="30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spans="1:26" ht="35.25" customHeight="1">
      <c r="A16" s="49" t="s">
        <v>25</v>
      </c>
      <c r="B16" s="309" t="s">
        <v>26</v>
      </c>
      <c r="C16" s="310"/>
      <c r="D16" s="50"/>
      <c r="E16" s="51"/>
      <c r="F16" s="30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ht="40.5" customHeight="1">
      <c r="A17" s="49" t="s">
        <v>27</v>
      </c>
      <c r="B17" s="313" t="s">
        <v>221</v>
      </c>
      <c r="C17" s="309"/>
      <c r="D17" s="50"/>
      <c r="E17" s="51"/>
      <c r="F17" s="52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s="44" customFormat="1" ht="40.5" customHeight="1">
      <c r="A18" s="49" t="s">
        <v>28</v>
      </c>
      <c r="B18" s="313" t="s">
        <v>222</v>
      </c>
      <c r="C18" s="309"/>
      <c r="D18" s="53"/>
      <c r="E18" s="53"/>
      <c r="F18" s="307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35.25" customHeight="1">
      <c r="A19" s="55"/>
      <c r="B19" s="1"/>
      <c r="C19" s="56"/>
      <c r="D19" s="47"/>
      <c r="E19" s="47"/>
      <c r="F19" s="308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spans="1:26" ht="35.25" customHeight="1">
      <c r="A20" s="314" t="s">
        <v>29</v>
      </c>
      <c r="B20" s="310"/>
      <c r="C20" s="310"/>
      <c r="D20" s="47"/>
      <c r="E20" s="47"/>
      <c r="F20" s="36"/>
      <c r="G20" s="36"/>
      <c r="H20" s="36"/>
      <c r="I20" s="36"/>
      <c r="J20" s="36"/>
      <c r="K20" s="36"/>
      <c r="L20" s="3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spans="1:26" ht="35.25" customHeight="1">
      <c r="A21" s="49" t="s">
        <v>30</v>
      </c>
      <c r="B21" s="309" t="s">
        <v>31</v>
      </c>
      <c r="C21" s="310"/>
      <c r="D21" s="47"/>
      <c r="E21" s="36"/>
      <c r="F21" s="36"/>
      <c r="G21" s="36"/>
      <c r="H21" s="36"/>
      <c r="I21" s="36"/>
      <c r="J21" s="36"/>
      <c r="K21" s="36"/>
      <c r="L21" s="3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spans="1:26" ht="35.25" customHeight="1">
      <c r="A22" s="49" t="s">
        <v>32</v>
      </c>
      <c r="B22" s="310"/>
      <c r="C22" s="310"/>
      <c r="D22" s="47"/>
      <c r="E22" s="36"/>
      <c r="F22" s="36"/>
      <c r="G22" s="36"/>
      <c r="H22" s="36"/>
      <c r="I22" s="36"/>
      <c r="J22" s="36"/>
      <c r="K22" s="36"/>
      <c r="L22" s="3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ht="35.25" customHeight="1">
      <c r="A23" s="49" t="s">
        <v>33</v>
      </c>
      <c r="B23" s="310"/>
      <c r="C23" s="310"/>
      <c r="D23" s="47"/>
      <c r="E23" s="36"/>
      <c r="F23" s="36"/>
      <c r="G23" s="36"/>
      <c r="H23" s="46"/>
      <c r="I23" s="36"/>
      <c r="J23" s="36"/>
      <c r="K23" s="36"/>
      <c r="L23" s="36"/>
      <c r="M23" s="36"/>
      <c r="N23" s="36"/>
      <c r="O23" s="36"/>
      <c r="P23" s="3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spans="1:26" s="250" customFormat="1" ht="35.25" customHeight="1">
      <c r="A24" s="249" t="s">
        <v>210</v>
      </c>
      <c r="B24" s="310"/>
      <c r="C24" s="310"/>
      <c r="D24" s="47"/>
      <c r="E24" s="36"/>
      <c r="F24" s="36"/>
      <c r="G24" s="36"/>
      <c r="H24" s="46"/>
      <c r="I24" s="36"/>
      <c r="J24" s="36"/>
      <c r="K24" s="36"/>
      <c r="L24" s="36"/>
      <c r="M24" s="36"/>
      <c r="N24" s="36"/>
      <c r="O24" s="36"/>
      <c r="P24" s="3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spans="1:26" ht="35.25" customHeight="1">
      <c r="A25" s="49" t="s">
        <v>34</v>
      </c>
      <c r="B25" s="310"/>
      <c r="C25" s="310"/>
      <c r="D25" s="47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26" ht="16.5" customHeight="1">
      <c r="B26" s="36"/>
      <c r="C26" s="36"/>
      <c r="D26" s="57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spans="1:26" ht="16.5" customHeight="1">
      <c r="B27" s="36"/>
      <c r="C27" s="36"/>
      <c r="D27" s="57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spans="1:26" ht="16.5" customHeight="1">
      <c r="A28" s="36"/>
      <c r="B28" s="36"/>
      <c r="C28" s="36"/>
      <c r="D28" s="57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spans="1:26" ht="16.5" customHeight="1">
      <c r="A29" s="36"/>
      <c r="B29" s="36"/>
      <c r="C29" s="36"/>
      <c r="D29" s="57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spans="1:26" ht="16.5" customHeight="1">
      <c r="A30" s="36"/>
      <c r="B30" s="36"/>
      <c r="C30" s="36"/>
      <c r="D30" s="57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spans="1:26" ht="16.5" customHeight="1">
      <c r="A31" s="36"/>
      <c r="B31" s="36"/>
      <c r="C31" s="36"/>
      <c r="D31" s="57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spans="1:26" ht="16.5" customHeight="1">
      <c r="A32" s="36"/>
      <c r="B32" s="36"/>
      <c r="C32" s="36"/>
      <c r="D32" s="57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spans="1:26" ht="16.5" customHeight="1">
      <c r="A33" s="36"/>
      <c r="B33" s="36"/>
      <c r="C33" s="36"/>
      <c r="D33" s="57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spans="1:26" ht="16.5" customHeight="1">
      <c r="A34" s="36"/>
      <c r="B34" s="36"/>
      <c r="C34" s="36"/>
      <c r="D34" s="57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spans="1:26" ht="16.5" customHeight="1">
      <c r="A35" s="36"/>
      <c r="B35" s="36"/>
      <c r="C35" s="36"/>
      <c r="D35" s="57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spans="1:26" ht="16.5" customHeight="1">
      <c r="A36" s="36"/>
      <c r="B36" s="36"/>
      <c r="C36" s="36"/>
      <c r="D36" s="57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spans="1:26" ht="16.5" customHeight="1">
      <c r="A37" s="36"/>
      <c r="B37" s="36"/>
      <c r="C37" s="36"/>
      <c r="D37" s="57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spans="1:26" ht="16.5" customHeight="1">
      <c r="A38" s="36"/>
      <c r="B38" s="36"/>
      <c r="C38" s="36"/>
      <c r="D38" s="57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6" ht="16.5" customHeight="1">
      <c r="A39" s="36"/>
      <c r="B39" s="36"/>
      <c r="C39" s="36"/>
      <c r="D39" s="57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spans="1:26" ht="16.5" customHeight="1">
      <c r="A40" s="36"/>
      <c r="B40" s="36"/>
      <c r="C40" s="36"/>
      <c r="D40" s="57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spans="1:26" ht="16.5" customHeight="1">
      <c r="A41" s="36"/>
      <c r="B41" s="36"/>
      <c r="C41" s="36"/>
      <c r="D41" s="57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spans="1:26" ht="16.5" customHeight="1">
      <c r="A42" s="36"/>
      <c r="B42" s="36"/>
      <c r="C42" s="36"/>
      <c r="D42" s="57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spans="1:26" ht="16.5" customHeight="1">
      <c r="A43" s="36"/>
      <c r="B43" s="36"/>
      <c r="C43" s="36"/>
      <c r="D43" s="57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spans="1:26" ht="16.5" customHeight="1">
      <c r="A44" s="36"/>
      <c r="B44" s="36"/>
      <c r="C44" s="36"/>
      <c r="D44" s="57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spans="1:26" ht="16.5" customHeight="1">
      <c r="A45" s="36"/>
      <c r="B45" s="36"/>
      <c r="C45" s="36"/>
      <c r="D45" s="57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spans="1:26" ht="16.5" customHeight="1">
      <c r="A46" s="36"/>
      <c r="B46" s="36"/>
      <c r="C46" s="36"/>
      <c r="D46" s="57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spans="1:26" ht="16.5" customHeight="1">
      <c r="A47" s="36"/>
      <c r="B47" s="36"/>
      <c r="C47" s="36"/>
      <c r="D47" s="57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spans="1:26" ht="16.5" customHeight="1">
      <c r="A48" s="36"/>
      <c r="B48" s="36"/>
      <c r="C48" s="36"/>
      <c r="D48" s="57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spans="1:26" ht="16.5" customHeight="1">
      <c r="A49" s="36"/>
      <c r="B49" s="36"/>
      <c r="C49" s="36"/>
      <c r="D49" s="57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spans="1:26" ht="16.5" customHeight="1">
      <c r="A50" s="36"/>
      <c r="B50" s="36"/>
      <c r="C50" s="36"/>
      <c r="D50" s="57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spans="1:26" ht="16.5" customHeight="1">
      <c r="A51" s="36"/>
      <c r="B51" s="36"/>
      <c r="C51" s="36"/>
      <c r="D51" s="57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spans="1:26" ht="16.5" customHeight="1">
      <c r="A52" s="36"/>
      <c r="B52" s="36"/>
      <c r="C52" s="36"/>
      <c r="D52" s="57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spans="1:26" ht="16.5" customHeight="1">
      <c r="A53" s="36"/>
      <c r="B53" s="36"/>
      <c r="C53" s="36"/>
      <c r="D53" s="57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16.5" customHeight="1">
      <c r="A54" s="36"/>
      <c r="B54" s="36"/>
      <c r="C54" s="36"/>
      <c r="D54" s="57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6.5" customHeight="1">
      <c r="A55" s="36"/>
      <c r="B55" s="36"/>
      <c r="C55" s="36"/>
      <c r="D55" s="57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t="16.5" customHeight="1">
      <c r="A56" s="36"/>
      <c r="B56" s="36"/>
      <c r="C56" s="36"/>
      <c r="D56" s="57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spans="1:26" ht="16.5" customHeight="1">
      <c r="A57" s="36"/>
      <c r="B57" s="36"/>
      <c r="C57" s="36"/>
      <c r="D57" s="57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spans="1:26" ht="16.5" customHeight="1">
      <c r="A58" s="36"/>
      <c r="B58" s="36"/>
      <c r="C58" s="36"/>
      <c r="D58" s="57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spans="1:26" ht="16.5" customHeight="1">
      <c r="A59" s="36"/>
      <c r="B59" s="36"/>
      <c r="C59" s="36"/>
      <c r="D59" s="57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spans="1:26" ht="16.5" customHeight="1">
      <c r="A60" s="36"/>
      <c r="B60" s="36"/>
      <c r="C60" s="36"/>
      <c r="D60" s="57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spans="1:26" ht="16.5" customHeight="1">
      <c r="A61" s="36"/>
      <c r="B61" s="36"/>
      <c r="C61" s="36"/>
      <c r="D61" s="57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spans="1:26" ht="16.5" customHeight="1">
      <c r="A62" s="36"/>
      <c r="B62" s="36"/>
      <c r="C62" s="36"/>
      <c r="D62" s="57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spans="1:26" ht="16.5" customHeight="1">
      <c r="A63" s="36"/>
      <c r="B63" s="36"/>
      <c r="C63" s="36"/>
      <c r="D63" s="57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spans="1:26" ht="16.5" customHeight="1">
      <c r="A64" s="36"/>
      <c r="B64" s="36"/>
      <c r="C64" s="36"/>
      <c r="D64" s="57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spans="1:26" ht="16.5" customHeight="1">
      <c r="A65" s="36"/>
      <c r="B65" s="36"/>
      <c r="C65" s="36"/>
      <c r="D65" s="57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spans="1:26" ht="16.5" customHeight="1">
      <c r="A66" s="36"/>
      <c r="B66" s="36"/>
      <c r="C66" s="36"/>
      <c r="D66" s="57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spans="1:26" ht="16.5" customHeight="1">
      <c r="A67" s="36"/>
      <c r="B67" s="36"/>
      <c r="C67" s="36"/>
      <c r="D67" s="57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spans="1:26" ht="16.5" customHeight="1">
      <c r="A68" s="36"/>
      <c r="B68" s="36"/>
      <c r="C68" s="36"/>
      <c r="D68" s="57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spans="1:26" ht="16.5" customHeight="1">
      <c r="A69" s="36"/>
      <c r="B69" s="36"/>
      <c r="C69" s="36"/>
      <c r="D69" s="57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spans="1:26" ht="16.5" customHeight="1">
      <c r="A70" s="36"/>
      <c r="B70" s="36"/>
      <c r="C70" s="36"/>
      <c r="D70" s="57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spans="1:26" ht="16.5" customHeight="1">
      <c r="A71" s="36"/>
      <c r="B71" s="36"/>
      <c r="C71" s="36"/>
      <c r="D71" s="57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spans="1:26" ht="16.5" customHeight="1">
      <c r="A72" s="36"/>
      <c r="B72" s="36"/>
      <c r="C72" s="36"/>
      <c r="D72" s="57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spans="1:26" ht="16.5" customHeight="1">
      <c r="A73" s="36"/>
      <c r="B73" s="36"/>
      <c r="C73" s="36"/>
      <c r="D73" s="57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spans="1:26" ht="16.5" customHeight="1">
      <c r="A74" s="36"/>
      <c r="B74" s="36"/>
      <c r="C74" s="36"/>
      <c r="D74" s="57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spans="1:26" ht="16.5" customHeight="1">
      <c r="A75" s="36"/>
      <c r="B75" s="36"/>
      <c r="C75" s="36"/>
      <c r="D75" s="57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spans="1:26" ht="16.5" customHeight="1">
      <c r="A76" s="36"/>
      <c r="B76" s="36"/>
      <c r="C76" s="36"/>
      <c r="D76" s="57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16.5" customHeight="1">
      <c r="A77" s="36"/>
      <c r="B77" s="36"/>
      <c r="C77" s="36"/>
      <c r="D77" s="57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16.5" customHeight="1">
      <c r="A78" s="36"/>
      <c r="B78" s="36"/>
      <c r="C78" s="36"/>
      <c r="D78" s="57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16.5" customHeight="1">
      <c r="A79" s="36"/>
      <c r="B79" s="36"/>
      <c r="C79" s="36"/>
      <c r="D79" s="57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16.5" customHeight="1">
      <c r="A80" s="36"/>
      <c r="B80" s="36"/>
      <c r="C80" s="36"/>
      <c r="D80" s="57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16.5" customHeight="1">
      <c r="A81" s="36"/>
      <c r="B81" s="36"/>
      <c r="C81" s="36"/>
      <c r="D81" s="57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16.5" customHeight="1">
      <c r="A82" s="36"/>
      <c r="B82" s="36"/>
      <c r="C82" s="36"/>
      <c r="D82" s="57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16.5" customHeight="1">
      <c r="A83" s="36"/>
      <c r="B83" s="36"/>
      <c r="C83" s="36"/>
      <c r="D83" s="57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16.5" customHeight="1">
      <c r="A84" s="36"/>
      <c r="B84" s="36"/>
      <c r="C84" s="36"/>
      <c r="D84" s="57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16.5" customHeight="1">
      <c r="A85" s="36"/>
      <c r="B85" s="36"/>
      <c r="C85" s="36"/>
      <c r="D85" s="57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16.5" customHeight="1">
      <c r="A86" s="36"/>
      <c r="B86" s="36"/>
      <c r="C86" s="36"/>
      <c r="D86" s="57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16.5" customHeight="1">
      <c r="A87" s="36"/>
      <c r="B87" s="36"/>
      <c r="C87" s="36"/>
      <c r="D87" s="57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16.5" customHeight="1">
      <c r="A88" s="36"/>
      <c r="B88" s="36"/>
      <c r="C88" s="36"/>
      <c r="D88" s="57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16.5" customHeight="1">
      <c r="A89" s="36"/>
      <c r="B89" s="36"/>
      <c r="C89" s="36"/>
      <c r="D89" s="57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16.5" customHeight="1">
      <c r="A90" s="36"/>
      <c r="B90" s="36"/>
      <c r="C90" s="36"/>
      <c r="D90" s="57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16.5" customHeight="1">
      <c r="A91" s="36"/>
      <c r="B91" s="36"/>
      <c r="C91" s="36"/>
      <c r="D91" s="57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16.5" customHeight="1">
      <c r="A92" s="36"/>
      <c r="B92" s="36"/>
      <c r="C92" s="36"/>
      <c r="D92" s="57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spans="1:26" ht="16.5" customHeight="1">
      <c r="A93" s="36"/>
      <c r="B93" s="36"/>
      <c r="C93" s="36"/>
      <c r="D93" s="57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spans="1:26" ht="16.5" customHeight="1">
      <c r="A94" s="36"/>
      <c r="B94" s="36"/>
      <c r="C94" s="36"/>
      <c r="D94" s="57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spans="1:26" ht="16.5" customHeight="1">
      <c r="A95" s="36"/>
      <c r="B95" s="36"/>
      <c r="C95" s="36"/>
      <c r="D95" s="57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spans="1:26" ht="16.5" customHeight="1">
      <c r="A96" s="36"/>
      <c r="B96" s="36"/>
      <c r="C96" s="36"/>
      <c r="D96" s="57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spans="1:26" ht="16.5" customHeight="1">
      <c r="A97" s="36"/>
      <c r="B97" s="36"/>
      <c r="C97" s="36"/>
      <c r="D97" s="57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spans="1:26" ht="16.5" customHeight="1">
      <c r="A98" s="36"/>
      <c r="B98" s="36"/>
      <c r="C98" s="36"/>
      <c r="D98" s="57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spans="1:26" ht="16.5" customHeight="1">
      <c r="A99" s="36"/>
      <c r="B99" s="36"/>
      <c r="C99" s="36"/>
      <c r="D99" s="57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spans="1:26" ht="16.5" customHeight="1">
      <c r="A100" s="36"/>
      <c r="B100" s="36"/>
      <c r="C100" s="36"/>
      <c r="D100" s="57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spans="1:26" ht="16.5" customHeight="1">
      <c r="A101" s="36"/>
      <c r="B101" s="36"/>
      <c r="C101" s="36"/>
      <c r="D101" s="57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16.5" customHeight="1">
      <c r="A102" s="36"/>
      <c r="B102" s="36"/>
      <c r="C102" s="36"/>
      <c r="D102" s="57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16.5" customHeight="1">
      <c r="A103" s="36"/>
      <c r="B103" s="36"/>
      <c r="C103" s="36"/>
      <c r="D103" s="57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16.5" customHeight="1">
      <c r="A104" s="36"/>
      <c r="B104" s="36"/>
      <c r="C104" s="36"/>
      <c r="D104" s="57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16.5" customHeight="1">
      <c r="A105" s="36"/>
      <c r="B105" s="36"/>
      <c r="C105" s="36"/>
      <c r="D105" s="57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16.5" customHeight="1">
      <c r="A106" s="36"/>
      <c r="B106" s="36"/>
      <c r="C106" s="36"/>
      <c r="D106" s="57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16.5" customHeight="1">
      <c r="A107" s="36"/>
      <c r="B107" s="36"/>
      <c r="C107" s="36"/>
      <c r="D107" s="57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16.5" customHeight="1">
      <c r="A108" s="36"/>
      <c r="B108" s="36"/>
      <c r="C108" s="36"/>
      <c r="D108" s="57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16.5" customHeight="1">
      <c r="A109" s="36"/>
      <c r="B109" s="36"/>
      <c r="C109" s="36"/>
      <c r="D109" s="57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16.5" customHeight="1">
      <c r="A110" s="36"/>
      <c r="B110" s="36"/>
      <c r="C110" s="36"/>
      <c r="D110" s="57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16.5" customHeight="1">
      <c r="A111" s="36"/>
      <c r="B111" s="36"/>
      <c r="C111" s="36"/>
      <c r="D111" s="57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16.5" customHeight="1">
      <c r="A112" s="36"/>
      <c r="B112" s="36"/>
      <c r="C112" s="36"/>
      <c r="D112" s="57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16.5" customHeight="1">
      <c r="A113" s="36"/>
      <c r="B113" s="36"/>
      <c r="C113" s="36"/>
      <c r="D113" s="57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16.5" customHeight="1">
      <c r="A114" s="36"/>
      <c r="B114" s="36"/>
      <c r="C114" s="36"/>
      <c r="D114" s="57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16.5" customHeight="1">
      <c r="A115" s="36"/>
      <c r="B115" s="36"/>
      <c r="C115" s="36"/>
      <c r="D115" s="57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16.5" customHeight="1">
      <c r="A116" s="36"/>
      <c r="B116" s="36"/>
      <c r="C116" s="36"/>
      <c r="D116" s="57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16.5" customHeight="1">
      <c r="A117" s="36"/>
      <c r="B117" s="36"/>
      <c r="C117" s="36"/>
      <c r="D117" s="57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16.5" customHeight="1">
      <c r="A118" s="36"/>
      <c r="B118" s="36"/>
      <c r="C118" s="36"/>
      <c r="D118" s="57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16.5" customHeight="1">
      <c r="A119" s="36"/>
      <c r="B119" s="36"/>
      <c r="C119" s="36"/>
      <c r="D119" s="57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16.5" customHeight="1">
      <c r="A120" s="36"/>
      <c r="B120" s="36"/>
      <c r="C120" s="36"/>
      <c r="D120" s="57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16.5" customHeight="1">
      <c r="A121" s="36"/>
      <c r="B121" s="36"/>
      <c r="C121" s="36"/>
      <c r="D121" s="57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16.5" customHeight="1">
      <c r="A122" s="36"/>
      <c r="B122" s="36"/>
      <c r="C122" s="36"/>
      <c r="D122" s="57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16.5" customHeight="1">
      <c r="A123" s="36"/>
      <c r="B123" s="36"/>
      <c r="C123" s="36"/>
      <c r="D123" s="57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16.5" customHeight="1">
      <c r="A124" s="36"/>
      <c r="B124" s="36"/>
      <c r="C124" s="36"/>
      <c r="D124" s="57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16.5" customHeight="1">
      <c r="A125" s="36"/>
      <c r="B125" s="36"/>
      <c r="C125" s="36"/>
      <c r="D125" s="57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16.5" customHeight="1">
      <c r="A126" s="36"/>
      <c r="B126" s="36"/>
      <c r="C126" s="36"/>
      <c r="D126" s="57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16.5" customHeight="1">
      <c r="A127" s="36"/>
      <c r="B127" s="36"/>
      <c r="C127" s="36"/>
      <c r="D127" s="57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16.5" customHeight="1">
      <c r="A128" s="36"/>
      <c r="B128" s="36"/>
      <c r="C128" s="36"/>
      <c r="D128" s="57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16.5" customHeight="1">
      <c r="A129" s="36"/>
      <c r="B129" s="36"/>
      <c r="C129" s="36"/>
      <c r="D129" s="57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16.5" customHeight="1">
      <c r="A130" s="36"/>
      <c r="B130" s="36"/>
      <c r="C130" s="36"/>
      <c r="D130" s="57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16.5" customHeight="1">
      <c r="A131" s="36"/>
      <c r="B131" s="36"/>
      <c r="C131" s="36"/>
      <c r="D131" s="57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16.5" customHeight="1">
      <c r="A132" s="36"/>
      <c r="B132" s="36"/>
      <c r="C132" s="36"/>
      <c r="D132" s="57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16.5" customHeight="1">
      <c r="A133" s="36"/>
      <c r="B133" s="36"/>
      <c r="C133" s="36"/>
      <c r="D133" s="57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16.5" customHeight="1">
      <c r="A134" s="36"/>
      <c r="B134" s="36"/>
      <c r="C134" s="36"/>
      <c r="D134" s="57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16.5" customHeight="1">
      <c r="A135" s="36"/>
      <c r="B135" s="36"/>
      <c r="C135" s="36"/>
      <c r="D135" s="57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16.5" customHeight="1">
      <c r="A136" s="36"/>
      <c r="B136" s="36"/>
      <c r="C136" s="36"/>
      <c r="D136" s="57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16.5" customHeight="1">
      <c r="A137" s="36"/>
      <c r="B137" s="36"/>
      <c r="C137" s="36"/>
      <c r="D137" s="57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16.5" customHeight="1">
      <c r="A138" s="36"/>
      <c r="B138" s="36"/>
      <c r="C138" s="36"/>
      <c r="D138" s="57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16.5" customHeight="1">
      <c r="A139" s="36"/>
      <c r="B139" s="36"/>
      <c r="C139" s="36"/>
      <c r="D139" s="57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16.5" customHeight="1">
      <c r="A140" s="36"/>
      <c r="B140" s="36"/>
      <c r="C140" s="36"/>
      <c r="D140" s="57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16.5" customHeight="1">
      <c r="A141" s="36"/>
      <c r="B141" s="36"/>
      <c r="C141" s="36"/>
      <c r="D141" s="57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16.5" customHeight="1">
      <c r="A142" s="36"/>
      <c r="B142" s="36"/>
      <c r="C142" s="36"/>
      <c r="D142" s="57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16.5" customHeight="1">
      <c r="A143" s="36"/>
      <c r="B143" s="36"/>
      <c r="C143" s="36"/>
      <c r="D143" s="57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16.5" customHeight="1">
      <c r="A144" s="36"/>
      <c r="B144" s="36"/>
      <c r="C144" s="36"/>
      <c r="D144" s="57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16.5" customHeight="1">
      <c r="A145" s="36"/>
      <c r="B145" s="36"/>
      <c r="C145" s="36"/>
      <c r="D145" s="57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16.5" customHeight="1">
      <c r="A146" s="36"/>
      <c r="B146" s="36"/>
      <c r="C146" s="36"/>
      <c r="D146" s="57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16.5" customHeight="1">
      <c r="A147" s="36"/>
      <c r="B147" s="36"/>
      <c r="C147" s="36"/>
      <c r="D147" s="57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16.5" customHeight="1">
      <c r="A148" s="36"/>
      <c r="B148" s="36"/>
      <c r="C148" s="36"/>
      <c r="D148" s="57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16.5" customHeight="1">
      <c r="A149" s="36"/>
      <c r="B149" s="36"/>
      <c r="C149" s="36"/>
      <c r="D149" s="57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16.5" customHeight="1">
      <c r="A150" s="36"/>
      <c r="B150" s="36"/>
      <c r="C150" s="36"/>
      <c r="D150" s="57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16.5" customHeight="1">
      <c r="A151" s="36"/>
      <c r="B151" s="36"/>
      <c r="C151" s="36"/>
      <c r="D151" s="57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16.5" customHeight="1">
      <c r="A152" s="36"/>
      <c r="B152" s="36"/>
      <c r="C152" s="36"/>
      <c r="D152" s="57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16.5" customHeight="1">
      <c r="A153" s="36"/>
      <c r="B153" s="36"/>
      <c r="C153" s="36"/>
      <c r="D153" s="57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16.5" customHeight="1">
      <c r="A154" s="36"/>
      <c r="B154" s="36"/>
      <c r="C154" s="36"/>
      <c r="D154" s="57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16.5" customHeight="1">
      <c r="A155" s="36"/>
      <c r="B155" s="36"/>
      <c r="C155" s="36"/>
      <c r="D155" s="57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16.5" customHeight="1">
      <c r="A156" s="36"/>
      <c r="B156" s="36"/>
      <c r="C156" s="36"/>
      <c r="D156" s="57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16.5" customHeight="1">
      <c r="A157" s="36"/>
      <c r="B157" s="36"/>
      <c r="C157" s="36"/>
      <c r="D157" s="57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16.5" customHeight="1">
      <c r="A158" s="36"/>
      <c r="B158" s="36"/>
      <c r="C158" s="36"/>
      <c r="D158" s="57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16.5" customHeight="1">
      <c r="A159" s="36"/>
      <c r="B159" s="36"/>
      <c r="C159" s="36"/>
      <c r="D159" s="57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16.5" customHeight="1">
      <c r="A160" s="36"/>
      <c r="B160" s="36"/>
      <c r="C160" s="36"/>
      <c r="D160" s="57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16.5" customHeight="1">
      <c r="A161" s="36"/>
      <c r="B161" s="36"/>
      <c r="C161" s="36"/>
      <c r="D161" s="57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16.5" customHeight="1">
      <c r="A162" s="36"/>
      <c r="B162" s="36"/>
      <c r="C162" s="36"/>
      <c r="D162" s="57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16.5" customHeight="1">
      <c r="A163" s="36"/>
      <c r="B163" s="36"/>
      <c r="C163" s="36"/>
      <c r="D163" s="57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16.5" customHeight="1">
      <c r="A164" s="36"/>
      <c r="B164" s="36"/>
      <c r="C164" s="36"/>
      <c r="D164" s="57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16.5" customHeight="1">
      <c r="A165" s="36"/>
      <c r="B165" s="36"/>
      <c r="C165" s="36"/>
      <c r="D165" s="57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16.5" customHeight="1">
      <c r="A166" s="36"/>
      <c r="B166" s="36"/>
      <c r="C166" s="36"/>
      <c r="D166" s="57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16.5" customHeight="1">
      <c r="A167" s="36"/>
      <c r="B167" s="36"/>
      <c r="C167" s="36"/>
      <c r="D167" s="57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16.5" customHeight="1">
      <c r="A168" s="36"/>
      <c r="B168" s="36"/>
      <c r="C168" s="36"/>
      <c r="D168" s="57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16.5" customHeight="1">
      <c r="A169" s="36"/>
      <c r="B169" s="36"/>
      <c r="C169" s="36"/>
      <c r="D169" s="57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16.5" customHeight="1">
      <c r="A170" s="36"/>
      <c r="B170" s="36"/>
      <c r="C170" s="36"/>
      <c r="D170" s="57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16.5" customHeight="1">
      <c r="A171" s="36"/>
      <c r="B171" s="36"/>
      <c r="C171" s="36"/>
      <c r="D171" s="57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16.5" customHeight="1">
      <c r="A172" s="36"/>
      <c r="B172" s="36"/>
      <c r="C172" s="36"/>
      <c r="D172" s="57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16.5" customHeight="1">
      <c r="A173" s="36"/>
      <c r="B173" s="36"/>
      <c r="C173" s="36"/>
      <c r="D173" s="57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16.5" customHeight="1">
      <c r="A174" s="36"/>
      <c r="B174" s="36"/>
      <c r="C174" s="36"/>
      <c r="D174" s="57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16.5" customHeight="1">
      <c r="A175" s="36"/>
      <c r="B175" s="36"/>
      <c r="C175" s="36"/>
      <c r="D175" s="57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16.5" customHeight="1">
      <c r="A176" s="36"/>
      <c r="B176" s="36"/>
      <c r="C176" s="36"/>
      <c r="D176" s="57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16.5" customHeight="1">
      <c r="A177" s="36"/>
      <c r="B177" s="36"/>
      <c r="C177" s="36"/>
      <c r="D177" s="57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16.5" customHeight="1">
      <c r="A178" s="36"/>
      <c r="B178" s="36"/>
      <c r="C178" s="36"/>
      <c r="D178" s="57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16.5" customHeight="1">
      <c r="A179" s="36"/>
      <c r="B179" s="36"/>
      <c r="C179" s="36"/>
      <c r="D179" s="57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16.5" customHeight="1">
      <c r="A180" s="36"/>
      <c r="B180" s="36"/>
      <c r="C180" s="36"/>
      <c r="D180" s="57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16.5" customHeight="1">
      <c r="A181" s="36"/>
      <c r="B181" s="36"/>
      <c r="C181" s="36"/>
      <c r="D181" s="57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16.5" customHeight="1">
      <c r="A182" s="36"/>
      <c r="B182" s="36"/>
      <c r="C182" s="36"/>
      <c r="D182" s="57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16.5" customHeight="1">
      <c r="A183" s="36"/>
      <c r="B183" s="36"/>
      <c r="C183" s="36"/>
      <c r="D183" s="57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16.5" customHeight="1">
      <c r="A184" s="36"/>
      <c r="B184" s="36"/>
      <c r="C184" s="36"/>
      <c r="D184" s="57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16.5" customHeight="1">
      <c r="A185" s="36"/>
      <c r="B185" s="36"/>
      <c r="C185" s="36"/>
      <c r="D185" s="57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16.5" customHeight="1">
      <c r="A186" s="36"/>
      <c r="B186" s="36"/>
      <c r="C186" s="36"/>
      <c r="D186" s="57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16.5" customHeight="1">
      <c r="A187" s="36"/>
      <c r="B187" s="36"/>
      <c r="C187" s="36"/>
      <c r="D187" s="57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16.5" customHeight="1">
      <c r="A188" s="36"/>
      <c r="B188" s="36"/>
      <c r="C188" s="36"/>
      <c r="D188" s="57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16.5" customHeight="1">
      <c r="A189" s="36"/>
      <c r="B189" s="36"/>
      <c r="C189" s="36"/>
      <c r="D189" s="57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16.5" customHeight="1">
      <c r="A190" s="36"/>
      <c r="B190" s="36"/>
      <c r="C190" s="36"/>
      <c r="D190" s="57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16.5" customHeight="1">
      <c r="A191" s="36"/>
      <c r="B191" s="36"/>
      <c r="C191" s="36"/>
      <c r="D191" s="57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16.5" customHeight="1">
      <c r="A192" s="36"/>
      <c r="B192" s="36"/>
      <c r="C192" s="36"/>
      <c r="D192" s="57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16.5" customHeight="1">
      <c r="A193" s="36"/>
      <c r="B193" s="36"/>
      <c r="C193" s="36"/>
      <c r="D193" s="57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16.5" customHeight="1">
      <c r="A194" s="36"/>
      <c r="B194" s="36"/>
      <c r="C194" s="36"/>
      <c r="D194" s="57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16.5" customHeight="1">
      <c r="A195" s="36"/>
      <c r="B195" s="36"/>
      <c r="C195" s="36"/>
      <c r="D195" s="57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16.5" customHeight="1">
      <c r="A196" s="36"/>
      <c r="B196" s="36"/>
      <c r="C196" s="36"/>
      <c r="D196" s="57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16.5" customHeight="1">
      <c r="A197" s="36"/>
      <c r="B197" s="36"/>
      <c r="C197" s="36"/>
      <c r="D197" s="57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16.5" customHeight="1">
      <c r="A198" s="36"/>
      <c r="B198" s="36"/>
      <c r="C198" s="36"/>
      <c r="D198" s="57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16.5" customHeight="1">
      <c r="A199" s="36"/>
      <c r="B199" s="36"/>
      <c r="C199" s="36"/>
      <c r="D199" s="57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16.5" customHeight="1">
      <c r="A200" s="36"/>
      <c r="B200" s="36"/>
      <c r="C200" s="36"/>
      <c r="D200" s="57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16.5" customHeight="1">
      <c r="A201" s="36"/>
      <c r="B201" s="36"/>
      <c r="C201" s="36"/>
      <c r="D201" s="57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16.5" customHeight="1">
      <c r="A202" s="36"/>
      <c r="B202" s="36"/>
      <c r="C202" s="36"/>
      <c r="D202" s="57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16.5" customHeight="1">
      <c r="A203" s="36"/>
      <c r="B203" s="36"/>
      <c r="C203" s="36"/>
      <c r="D203" s="57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16.5" customHeight="1">
      <c r="A204" s="36"/>
      <c r="B204" s="36"/>
      <c r="C204" s="36"/>
      <c r="D204" s="57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16.5" customHeight="1">
      <c r="A205" s="36"/>
      <c r="B205" s="36"/>
      <c r="C205" s="36"/>
      <c r="D205" s="57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16.5" customHeight="1">
      <c r="A206" s="36"/>
      <c r="B206" s="36"/>
      <c r="C206" s="36"/>
      <c r="D206" s="57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16.5" customHeight="1">
      <c r="A207" s="36"/>
      <c r="B207" s="36"/>
      <c r="C207" s="36"/>
      <c r="D207" s="57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16.5" customHeight="1">
      <c r="A208" s="36"/>
      <c r="B208" s="36"/>
      <c r="C208" s="36"/>
      <c r="D208" s="57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16.5" customHeight="1">
      <c r="A209" s="36"/>
      <c r="B209" s="36"/>
      <c r="C209" s="36"/>
      <c r="D209" s="57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16.5" customHeight="1">
      <c r="A210" s="36"/>
      <c r="B210" s="36"/>
      <c r="C210" s="36"/>
      <c r="D210" s="57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16.5" customHeight="1">
      <c r="A211" s="36"/>
      <c r="B211" s="36"/>
      <c r="C211" s="36"/>
      <c r="D211" s="57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16.5" customHeight="1">
      <c r="A212" s="36"/>
      <c r="B212" s="36"/>
      <c r="C212" s="36"/>
      <c r="D212" s="57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16.5" customHeight="1">
      <c r="A213" s="36"/>
      <c r="B213" s="36"/>
      <c r="C213" s="36"/>
      <c r="D213" s="57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16.5" customHeight="1">
      <c r="A214" s="36"/>
      <c r="B214" s="36"/>
      <c r="C214" s="36"/>
      <c r="D214" s="57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16.5" customHeight="1">
      <c r="A215" s="36"/>
      <c r="B215" s="36"/>
      <c r="C215" s="36"/>
      <c r="D215" s="57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16.5" customHeight="1">
      <c r="A216" s="36"/>
      <c r="B216" s="36"/>
      <c r="C216" s="36"/>
      <c r="D216" s="57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16.5" customHeight="1">
      <c r="A217" s="36"/>
      <c r="B217" s="36"/>
      <c r="C217" s="36"/>
      <c r="D217" s="57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16.5" customHeight="1">
      <c r="A218" s="36"/>
      <c r="B218" s="36"/>
      <c r="C218" s="36"/>
      <c r="D218" s="57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16.5" customHeight="1">
      <c r="A219" s="36"/>
      <c r="B219" s="36"/>
      <c r="C219" s="36"/>
      <c r="D219" s="57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16.5" customHeight="1">
      <c r="A220" s="36"/>
      <c r="B220" s="36"/>
      <c r="C220" s="36"/>
      <c r="D220" s="57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16.5" customHeight="1">
      <c r="A221" s="36"/>
      <c r="B221" s="36"/>
      <c r="C221" s="36"/>
      <c r="D221" s="57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16.5" customHeight="1">
      <c r="A222" s="36"/>
      <c r="B222" s="36"/>
      <c r="C222" s="36"/>
      <c r="D222" s="57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16.5" customHeight="1">
      <c r="A223" s="36"/>
      <c r="B223" s="36"/>
      <c r="C223" s="36"/>
      <c r="D223" s="57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16.5" customHeight="1">
      <c r="A224" s="36"/>
      <c r="B224" s="36"/>
      <c r="C224" s="36"/>
      <c r="D224" s="57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16.5" customHeight="1">
      <c r="A225" s="36"/>
      <c r="B225" s="36"/>
      <c r="C225" s="36"/>
      <c r="D225" s="57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16.5" customHeight="1">
      <c r="A226" s="46"/>
      <c r="B226" s="46"/>
      <c r="C226" s="46"/>
      <c r="D226" s="59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16.5" customHeight="1">
      <c r="A227" s="46"/>
      <c r="B227" s="46"/>
      <c r="C227" s="46"/>
      <c r="D227" s="59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16.5" customHeight="1">
      <c r="A228" s="46"/>
      <c r="B228" s="46"/>
      <c r="C228" s="46"/>
      <c r="D228" s="59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16.5" customHeight="1">
      <c r="A229" s="46"/>
      <c r="B229" s="46"/>
      <c r="C229" s="46"/>
      <c r="D229" s="59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16.5" customHeight="1">
      <c r="A230" s="46"/>
      <c r="B230" s="46"/>
      <c r="C230" s="46"/>
      <c r="D230" s="59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16.5" customHeight="1">
      <c r="A231" s="46"/>
      <c r="B231" s="46"/>
      <c r="C231" s="46"/>
      <c r="D231" s="59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16.5" customHeight="1">
      <c r="A232" s="46"/>
      <c r="B232" s="46"/>
      <c r="C232" s="46"/>
      <c r="D232" s="59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16.5" customHeight="1">
      <c r="A233" s="46"/>
      <c r="B233" s="46"/>
      <c r="C233" s="46"/>
      <c r="D233" s="59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16.5" customHeight="1">
      <c r="A234" s="46"/>
      <c r="B234" s="46"/>
      <c r="C234" s="46"/>
      <c r="D234" s="59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16.5" customHeight="1">
      <c r="A235" s="46"/>
      <c r="B235" s="46"/>
      <c r="C235" s="46"/>
      <c r="D235" s="59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16.5" customHeight="1">
      <c r="A236" s="46"/>
      <c r="B236" s="46"/>
      <c r="C236" s="46"/>
      <c r="D236" s="59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16.5" customHeight="1">
      <c r="A237" s="46"/>
      <c r="B237" s="46"/>
      <c r="C237" s="46"/>
      <c r="D237" s="59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16.5" customHeight="1">
      <c r="A238" s="46"/>
      <c r="B238" s="46"/>
      <c r="C238" s="46"/>
      <c r="D238" s="59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16.5" customHeight="1">
      <c r="A239" s="46"/>
      <c r="B239" s="46"/>
      <c r="C239" s="46"/>
      <c r="D239" s="59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16.5" customHeight="1">
      <c r="A240" s="46"/>
      <c r="B240" s="46"/>
      <c r="C240" s="46"/>
      <c r="D240" s="59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16.5" customHeight="1">
      <c r="A241" s="46"/>
      <c r="B241" s="46"/>
      <c r="C241" s="46"/>
      <c r="D241" s="59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16.5" customHeight="1">
      <c r="A242" s="46"/>
      <c r="B242" s="46"/>
      <c r="C242" s="46"/>
      <c r="D242" s="59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16.5" customHeight="1">
      <c r="A243" s="46"/>
      <c r="B243" s="46"/>
      <c r="C243" s="46"/>
      <c r="D243" s="59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16.5" customHeight="1">
      <c r="A244" s="46"/>
      <c r="B244" s="46"/>
      <c r="C244" s="46"/>
      <c r="D244" s="59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16.5" customHeight="1">
      <c r="A245" s="46"/>
      <c r="B245" s="46"/>
      <c r="C245" s="46"/>
      <c r="D245" s="59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16.5" customHeight="1">
      <c r="A246" s="46"/>
      <c r="B246" s="46"/>
      <c r="C246" s="46"/>
      <c r="D246" s="59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16.5" customHeight="1">
      <c r="A247" s="46"/>
      <c r="B247" s="46"/>
      <c r="C247" s="46"/>
      <c r="D247" s="59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16.5" customHeight="1">
      <c r="A248" s="46"/>
      <c r="B248" s="46"/>
      <c r="C248" s="46"/>
      <c r="D248" s="59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16.5" customHeight="1">
      <c r="A249" s="46"/>
      <c r="B249" s="46"/>
      <c r="C249" s="46"/>
      <c r="D249" s="59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16.5" customHeight="1">
      <c r="A250" s="46"/>
      <c r="B250" s="46"/>
      <c r="C250" s="46"/>
      <c r="D250" s="59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16.5" customHeight="1">
      <c r="A251" s="46"/>
      <c r="B251" s="46"/>
      <c r="C251" s="46"/>
      <c r="D251" s="59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16.5" customHeight="1">
      <c r="A252" s="46"/>
      <c r="B252" s="46"/>
      <c r="C252" s="46"/>
      <c r="D252" s="59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16.5" customHeight="1">
      <c r="A253" s="46"/>
      <c r="B253" s="46"/>
      <c r="C253" s="46"/>
      <c r="D253" s="59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16.5" customHeight="1">
      <c r="A254" s="46"/>
      <c r="B254" s="46"/>
      <c r="C254" s="46"/>
      <c r="D254" s="59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16.5" customHeight="1">
      <c r="A255" s="46"/>
      <c r="B255" s="46"/>
      <c r="C255" s="46"/>
      <c r="D255" s="59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16.5" customHeight="1">
      <c r="A256" s="46"/>
      <c r="B256" s="46"/>
      <c r="C256" s="46"/>
      <c r="D256" s="59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16.5" customHeight="1">
      <c r="A257" s="46"/>
      <c r="B257" s="46"/>
      <c r="C257" s="46"/>
      <c r="D257" s="59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16.5" customHeight="1">
      <c r="A258" s="46"/>
      <c r="B258" s="46"/>
      <c r="C258" s="46"/>
      <c r="D258" s="59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16.5" customHeight="1">
      <c r="A259" s="46"/>
      <c r="B259" s="46"/>
      <c r="C259" s="46"/>
      <c r="D259" s="59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16.5" customHeight="1">
      <c r="A260" s="46"/>
      <c r="B260" s="46"/>
      <c r="C260" s="46"/>
      <c r="D260" s="59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16.5" customHeight="1">
      <c r="A261" s="46"/>
      <c r="B261" s="46"/>
      <c r="C261" s="46"/>
      <c r="D261" s="59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16.5" customHeight="1">
      <c r="A262" s="46"/>
      <c r="B262" s="46"/>
      <c r="C262" s="46"/>
      <c r="D262" s="59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16.5" customHeight="1">
      <c r="A263" s="46"/>
      <c r="B263" s="46"/>
      <c r="C263" s="46"/>
      <c r="D263" s="59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16.5" customHeight="1">
      <c r="A264" s="46"/>
      <c r="B264" s="46"/>
      <c r="C264" s="46"/>
      <c r="D264" s="59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16.5" customHeight="1">
      <c r="A265" s="46"/>
      <c r="B265" s="46"/>
      <c r="C265" s="46"/>
      <c r="D265" s="59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16.5" customHeight="1">
      <c r="A266" s="46"/>
      <c r="B266" s="46"/>
      <c r="C266" s="46"/>
      <c r="D266" s="59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16.5" customHeight="1">
      <c r="A267" s="46"/>
      <c r="B267" s="46"/>
      <c r="C267" s="46"/>
      <c r="D267" s="59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16.5" customHeight="1">
      <c r="A268" s="46"/>
      <c r="B268" s="46"/>
      <c r="C268" s="46"/>
      <c r="D268" s="59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16.5" customHeight="1">
      <c r="A269" s="46"/>
      <c r="B269" s="46"/>
      <c r="C269" s="46"/>
      <c r="D269" s="59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16.5" customHeight="1">
      <c r="A270" s="46"/>
      <c r="B270" s="46"/>
      <c r="C270" s="46"/>
      <c r="D270" s="59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16.5" customHeight="1">
      <c r="A271" s="46"/>
      <c r="B271" s="46"/>
      <c r="C271" s="46"/>
      <c r="D271" s="59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16.5" customHeight="1">
      <c r="A272" s="46"/>
      <c r="B272" s="46"/>
      <c r="C272" s="46"/>
      <c r="D272" s="59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16.5" customHeight="1">
      <c r="A273" s="46"/>
      <c r="B273" s="46"/>
      <c r="C273" s="46"/>
      <c r="D273" s="59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16.5" customHeight="1">
      <c r="A274" s="46"/>
      <c r="B274" s="46"/>
      <c r="C274" s="46"/>
      <c r="D274" s="59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16.5" customHeight="1">
      <c r="A275" s="46"/>
      <c r="B275" s="46"/>
      <c r="C275" s="46"/>
      <c r="D275" s="59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16.5" customHeight="1">
      <c r="A276" s="46"/>
      <c r="B276" s="46"/>
      <c r="C276" s="46"/>
      <c r="D276" s="59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16.5" customHeight="1">
      <c r="A277" s="46"/>
      <c r="B277" s="46"/>
      <c r="C277" s="46"/>
      <c r="D277" s="59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16.5" customHeight="1">
      <c r="A278" s="46"/>
      <c r="B278" s="46"/>
      <c r="C278" s="46"/>
      <c r="D278" s="59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16.5" customHeight="1">
      <c r="A279" s="46"/>
      <c r="B279" s="46"/>
      <c r="C279" s="46"/>
      <c r="D279" s="59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16.5" customHeight="1">
      <c r="A280" s="46"/>
      <c r="B280" s="46"/>
      <c r="C280" s="46"/>
      <c r="D280" s="59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16.5" customHeight="1">
      <c r="A281" s="46"/>
      <c r="B281" s="46"/>
      <c r="C281" s="46"/>
      <c r="D281" s="59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16.5" customHeight="1">
      <c r="A282" s="46"/>
      <c r="B282" s="46"/>
      <c r="C282" s="46"/>
      <c r="D282" s="59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16.5" customHeight="1">
      <c r="A283" s="46"/>
      <c r="B283" s="46"/>
      <c r="C283" s="46"/>
      <c r="D283" s="59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16.5" customHeight="1">
      <c r="A284" s="46"/>
      <c r="B284" s="46"/>
      <c r="C284" s="46"/>
      <c r="D284" s="59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16.5" customHeight="1">
      <c r="A285" s="46"/>
      <c r="B285" s="46"/>
      <c r="C285" s="46"/>
      <c r="D285" s="59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16.5" customHeight="1">
      <c r="A286" s="46"/>
      <c r="B286" s="46"/>
      <c r="C286" s="46"/>
      <c r="D286" s="59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16.5" customHeight="1">
      <c r="A287" s="46"/>
      <c r="B287" s="46"/>
      <c r="C287" s="46"/>
      <c r="D287" s="59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16.5" customHeight="1">
      <c r="A288" s="46"/>
      <c r="B288" s="46"/>
      <c r="C288" s="46"/>
      <c r="D288" s="59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16.5" customHeight="1">
      <c r="A289" s="46"/>
      <c r="B289" s="46"/>
      <c r="C289" s="46"/>
      <c r="D289" s="59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16.5" customHeight="1">
      <c r="A290" s="46"/>
      <c r="B290" s="46"/>
      <c r="C290" s="46"/>
      <c r="D290" s="59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16.5" customHeight="1">
      <c r="A291" s="46"/>
      <c r="B291" s="46"/>
      <c r="C291" s="46"/>
      <c r="D291" s="59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16.5" customHeight="1">
      <c r="A292" s="46"/>
      <c r="B292" s="46"/>
      <c r="C292" s="46"/>
      <c r="D292" s="59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16.5" customHeight="1">
      <c r="A293" s="46"/>
      <c r="B293" s="46"/>
      <c r="C293" s="46"/>
      <c r="D293" s="59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16.5" customHeight="1">
      <c r="A294" s="46"/>
      <c r="B294" s="46"/>
      <c r="C294" s="46"/>
      <c r="D294" s="59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16.5" customHeight="1">
      <c r="A295" s="46"/>
      <c r="B295" s="46"/>
      <c r="C295" s="46"/>
      <c r="D295" s="59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16.5" customHeight="1">
      <c r="A296" s="46"/>
      <c r="B296" s="46"/>
      <c r="C296" s="46"/>
      <c r="D296" s="59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16.5" customHeight="1">
      <c r="A297" s="46"/>
      <c r="B297" s="46"/>
      <c r="C297" s="46"/>
      <c r="D297" s="59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16.5" customHeight="1">
      <c r="A298" s="46"/>
      <c r="B298" s="46"/>
      <c r="C298" s="46"/>
      <c r="D298" s="59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16.5" customHeight="1">
      <c r="A299" s="46"/>
      <c r="B299" s="46"/>
      <c r="C299" s="46"/>
      <c r="D299" s="59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16.5" customHeight="1">
      <c r="A300" s="46"/>
      <c r="B300" s="46"/>
      <c r="C300" s="46"/>
      <c r="D300" s="59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16.5" customHeight="1">
      <c r="A301" s="46"/>
      <c r="B301" s="46"/>
      <c r="C301" s="46"/>
      <c r="D301" s="59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16.5" customHeight="1">
      <c r="A302" s="46"/>
      <c r="B302" s="46"/>
      <c r="C302" s="46"/>
      <c r="D302" s="59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16.5" customHeight="1">
      <c r="A303" s="46"/>
      <c r="B303" s="46"/>
      <c r="C303" s="46"/>
      <c r="D303" s="59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16.5" customHeight="1">
      <c r="A304" s="46"/>
      <c r="B304" s="46"/>
      <c r="C304" s="46"/>
      <c r="D304" s="59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16.5" customHeight="1">
      <c r="A305" s="46"/>
      <c r="B305" s="46"/>
      <c r="C305" s="46"/>
      <c r="D305" s="59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16.5" customHeight="1">
      <c r="A306" s="46"/>
      <c r="B306" s="46"/>
      <c r="C306" s="46"/>
      <c r="D306" s="59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16.5" customHeight="1">
      <c r="A307" s="46"/>
      <c r="B307" s="46"/>
      <c r="C307" s="46"/>
      <c r="D307" s="59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16.5" customHeight="1">
      <c r="A308" s="46"/>
      <c r="B308" s="46"/>
      <c r="C308" s="46"/>
      <c r="D308" s="59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16.5" customHeight="1">
      <c r="A309" s="46"/>
      <c r="B309" s="46"/>
      <c r="C309" s="46"/>
      <c r="D309" s="59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16.5" customHeight="1">
      <c r="A310" s="46"/>
      <c r="B310" s="46"/>
      <c r="C310" s="46"/>
      <c r="D310" s="59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16.5" customHeight="1">
      <c r="A311" s="46"/>
      <c r="B311" s="46"/>
      <c r="C311" s="46"/>
      <c r="D311" s="59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16.5" customHeight="1">
      <c r="A312" s="46"/>
      <c r="B312" s="46"/>
      <c r="C312" s="46"/>
      <c r="D312" s="59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16.5" customHeight="1">
      <c r="A313" s="46"/>
      <c r="B313" s="46"/>
      <c r="C313" s="46"/>
      <c r="D313" s="59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16.5" customHeight="1">
      <c r="A314" s="46"/>
      <c r="B314" s="46"/>
      <c r="C314" s="46"/>
      <c r="D314" s="59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16.5" customHeight="1">
      <c r="A315" s="46"/>
      <c r="B315" s="46"/>
      <c r="C315" s="46"/>
      <c r="D315" s="59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16.5" customHeight="1">
      <c r="A316" s="46"/>
      <c r="B316" s="46"/>
      <c r="C316" s="46"/>
      <c r="D316" s="59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16.5" customHeight="1">
      <c r="A317" s="46"/>
      <c r="B317" s="46"/>
      <c r="C317" s="46"/>
      <c r="D317" s="59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16.5" customHeight="1">
      <c r="A318" s="46"/>
      <c r="B318" s="46"/>
      <c r="C318" s="46"/>
      <c r="D318" s="59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16.5" customHeight="1">
      <c r="A319" s="46"/>
      <c r="B319" s="46"/>
      <c r="C319" s="46"/>
      <c r="D319" s="59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16.5" customHeight="1">
      <c r="A320" s="46"/>
      <c r="B320" s="46"/>
      <c r="C320" s="46"/>
      <c r="D320" s="59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16.5" customHeight="1">
      <c r="A321" s="46"/>
      <c r="B321" s="46"/>
      <c r="C321" s="46"/>
      <c r="D321" s="59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16.5" customHeight="1">
      <c r="A322" s="46"/>
      <c r="B322" s="46"/>
      <c r="C322" s="46"/>
      <c r="D322" s="59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16.5" customHeight="1">
      <c r="A323" s="46"/>
      <c r="B323" s="46"/>
      <c r="C323" s="46"/>
      <c r="D323" s="59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16.5" customHeight="1">
      <c r="A324" s="46"/>
      <c r="B324" s="46"/>
      <c r="C324" s="46"/>
      <c r="D324" s="59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16.5" customHeight="1">
      <c r="A325" s="46"/>
      <c r="B325" s="46"/>
      <c r="C325" s="46"/>
      <c r="D325" s="59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16.5" customHeight="1">
      <c r="A326" s="46"/>
      <c r="B326" s="46"/>
      <c r="C326" s="46"/>
      <c r="D326" s="59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16.5" customHeight="1">
      <c r="A327" s="46"/>
      <c r="B327" s="46"/>
      <c r="C327" s="46"/>
      <c r="D327" s="59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16.5" customHeight="1">
      <c r="A328" s="46"/>
      <c r="B328" s="46"/>
      <c r="C328" s="46"/>
      <c r="D328" s="59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16.5" customHeight="1">
      <c r="A329" s="46"/>
      <c r="B329" s="46"/>
      <c r="C329" s="46"/>
      <c r="D329" s="59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16.5" customHeight="1">
      <c r="A330" s="46"/>
      <c r="B330" s="46"/>
      <c r="C330" s="46"/>
      <c r="D330" s="59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16.5" customHeight="1">
      <c r="A331" s="46"/>
      <c r="B331" s="46"/>
      <c r="C331" s="46"/>
      <c r="D331" s="59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16.5" customHeight="1">
      <c r="A332" s="46"/>
      <c r="B332" s="46"/>
      <c r="C332" s="46"/>
      <c r="D332" s="59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16.5" customHeight="1">
      <c r="A333" s="46"/>
      <c r="B333" s="46"/>
      <c r="C333" s="46"/>
      <c r="D333" s="59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16.5" customHeight="1">
      <c r="A334" s="46"/>
      <c r="B334" s="46"/>
      <c r="C334" s="46"/>
      <c r="D334" s="59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16.5" customHeight="1">
      <c r="A335" s="46"/>
      <c r="B335" s="46"/>
      <c r="C335" s="46"/>
      <c r="D335" s="59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16.5" customHeight="1">
      <c r="A336" s="46"/>
      <c r="B336" s="46"/>
      <c r="C336" s="46"/>
      <c r="D336" s="59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16.5" customHeight="1">
      <c r="A337" s="46"/>
      <c r="B337" s="46"/>
      <c r="C337" s="46"/>
      <c r="D337" s="59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16.5" customHeight="1">
      <c r="A338" s="46"/>
      <c r="B338" s="46"/>
      <c r="C338" s="46"/>
      <c r="D338" s="59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16.5" customHeight="1">
      <c r="A339" s="46"/>
      <c r="B339" s="46"/>
      <c r="C339" s="46"/>
      <c r="D339" s="59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16.5" customHeight="1">
      <c r="A340" s="46"/>
      <c r="B340" s="46"/>
      <c r="C340" s="46"/>
      <c r="D340" s="59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16.5" customHeight="1">
      <c r="A341" s="46"/>
      <c r="B341" s="46"/>
      <c r="C341" s="46"/>
      <c r="D341" s="59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16.5" customHeight="1">
      <c r="A342" s="46"/>
      <c r="B342" s="46"/>
      <c r="C342" s="46"/>
      <c r="D342" s="59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16.5" customHeight="1">
      <c r="A343" s="46"/>
      <c r="B343" s="46"/>
      <c r="C343" s="46"/>
      <c r="D343" s="59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16.5" customHeight="1">
      <c r="A344" s="46"/>
      <c r="B344" s="46"/>
      <c r="C344" s="46"/>
      <c r="D344" s="59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16.5" customHeight="1">
      <c r="A345" s="46"/>
      <c r="B345" s="46"/>
      <c r="C345" s="46"/>
      <c r="D345" s="59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16.5" customHeight="1">
      <c r="A346" s="46"/>
      <c r="B346" s="46"/>
      <c r="C346" s="46"/>
      <c r="D346" s="59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16.5" customHeight="1">
      <c r="A347" s="46"/>
      <c r="B347" s="46"/>
      <c r="C347" s="46"/>
      <c r="D347" s="59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16.5" customHeight="1">
      <c r="A348" s="46"/>
      <c r="B348" s="46"/>
      <c r="C348" s="46"/>
      <c r="D348" s="59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16.5" customHeight="1">
      <c r="A349" s="46"/>
      <c r="B349" s="46"/>
      <c r="C349" s="46"/>
      <c r="D349" s="59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16.5" customHeight="1">
      <c r="A350" s="46"/>
      <c r="B350" s="46"/>
      <c r="C350" s="46"/>
      <c r="D350" s="59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16.5" customHeight="1">
      <c r="A351" s="46"/>
      <c r="B351" s="46"/>
      <c r="C351" s="46"/>
      <c r="D351" s="59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16.5" customHeight="1">
      <c r="A352" s="46"/>
      <c r="B352" s="46"/>
      <c r="C352" s="46"/>
      <c r="D352" s="59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16.5" customHeight="1">
      <c r="A353" s="46"/>
      <c r="B353" s="46"/>
      <c r="C353" s="46"/>
      <c r="D353" s="59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16.5" customHeight="1">
      <c r="A354" s="46"/>
      <c r="B354" s="46"/>
      <c r="C354" s="46"/>
      <c r="D354" s="59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16.5" customHeight="1">
      <c r="A355" s="46"/>
      <c r="B355" s="46"/>
      <c r="C355" s="46"/>
      <c r="D355" s="59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16.5" customHeight="1">
      <c r="A356" s="46"/>
      <c r="B356" s="46"/>
      <c r="C356" s="46"/>
      <c r="D356" s="59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16.5" customHeight="1">
      <c r="A357" s="46"/>
      <c r="B357" s="46"/>
      <c r="C357" s="46"/>
      <c r="D357" s="59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16.5" customHeight="1">
      <c r="A358" s="46"/>
      <c r="B358" s="46"/>
      <c r="C358" s="46"/>
      <c r="D358" s="59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16.5" customHeight="1">
      <c r="A359" s="46"/>
      <c r="B359" s="46"/>
      <c r="C359" s="46"/>
      <c r="D359" s="59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16.5" customHeight="1">
      <c r="A360" s="46"/>
      <c r="B360" s="46"/>
      <c r="C360" s="46"/>
      <c r="D360" s="59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16.5" customHeight="1">
      <c r="A361" s="46"/>
      <c r="B361" s="46"/>
      <c r="C361" s="46"/>
      <c r="D361" s="59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16.5" customHeight="1">
      <c r="A362" s="46"/>
      <c r="B362" s="46"/>
      <c r="C362" s="46"/>
      <c r="D362" s="59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16.5" customHeight="1">
      <c r="A363" s="46"/>
      <c r="B363" s="46"/>
      <c r="C363" s="46"/>
      <c r="D363" s="59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16.5" customHeight="1">
      <c r="A364" s="46"/>
      <c r="B364" s="46"/>
      <c r="C364" s="46"/>
      <c r="D364" s="59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16.5" customHeight="1">
      <c r="A365" s="46"/>
      <c r="B365" s="46"/>
      <c r="C365" s="46"/>
      <c r="D365" s="59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16.5" customHeight="1">
      <c r="A366" s="46"/>
      <c r="B366" s="46"/>
      <c r="C366" s="46"/>
      <c r="D366" s="59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16.5" customHeight="1">
      <c r="A367" s="46"/>
      <c r="B367" s="46"/>
      <c r="C367" s="46"/>
      <c r="D367" s="59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16.5" customHeight="1">
      <c r="A368" s="46"/>
      <c r="B368" s="46"/>
      <c r="C368" s="46"/>
      <c r="D368" s="59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16.5" customHeight="1">
      <c r="A369" s="46"/>
      <c r="B369" s="46"/>
      <c r="C369" s="46"/>
      <c r="D369" s="59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16.5" customHeight="1">
      <c r="A370" s="46"/>
      <c r="B370" s="46"/>
      <c r="C370" s="46"/>
      <c r="D370" s="59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16.5" customHeight="1">
      <c r="A371" s="46"/>
      <c r="B371" s="46"/>
      <c r="C371" s="46"/>
      <c r="D371" s="59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16.5" customHeight="1">
      <c r="A372" s="46"/>
      <c r="B372" s="46"/>
      <c r="C372" s="46"/>
      <c r="D372" s="59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16.5" customHeight="1">
      <c r="A373" s="46"/>
      <c r="B373" s="46"/>
      <c r="C373" s="46"/>
      <c r="D373" s="59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16.5" customHeight="1">
      <c r="A374" s="46"/>
      <c r="B374" s="46"/>
      <c r="C374" s="46"/>
      <c r="D374" s="59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16.5" customHeight="1">
      <c r="A375" s="46"/>
      <c r="B375" s="46"/>
      <c r="C375" s="46"/>
      <c r="D375" s="59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16.5" customHeight="1">
      <c r="A376" s="46"/>
      <c r="B376" s="46"/>
      <c r="C376" s="46"/>
      <c r="D376" s="59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16.5" customHeight="1">
      <c r="A377" s="46"/>
      <c r="B377" s="46"/>
      <c r="C377" s="46"/>
      <c r="D377" s="59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16.5" customHeight="1">
      <c r="A378" s="46"/>
      <c r="B378" s="46"/>
      <c r="C378" s="46"/>
      <c r="D378" s="59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16.5" customHeight="1">
      <c r="A379" s="46"/>
      <c r="B379" s="46"/>
      <c r="C379" s="46"/>
      <c r="D379" s="59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16.5" customHeight="1">
      <c r="A380" s="46"/>
      <c r="B380" s="46"/>
      <c r="C380" s="46"/>
      <c r="D380" s="59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16.5" customHeight="1">
      <c r="A381" s="46"/>
      <c r="B381" s="46"/>
      <c r="C381" s="46"/>
      <c r="D381" s="59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16.5" customHeight="1">
      <c r="A382" s="46"/>
      <c r="B382" s="46"/>
      <c r="C382" s="46"/>
      <c r="D382" s="59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16.5" customHeight="1">
      <c r="A383" s="46"/>
      <c r="B383" s="46"/>
      <c r="C383" s="46"/>
      <c r="D383" s="59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16.5" customHeight="1">
      <c r="A384" s="46"/>
      <c r="B384" s="46"/>
      <c r="C384" s="46"/>
      <c r="D384" s="59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16.5" customHeight="1">
      <c r="A385" s="46"/>
      <c r="B385" s="46"/>
      <c r="C385" s="46"/>
      <c r="D385" s="59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16.5" customHeight="1">
      <c r="A386" s="46"/>
      <c r="B386" s="46"/>
      <c r="C386" s="46"/>
      <c r="D386" s="59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16.5" customHeight="1">
      <c r="A387" s="46"/>
      <c r="B387" s="46"/>
      <c r="C387" s="46"/>
      <c r="D387" s="59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16.5" customHeight="1">
      <c r="A388" s="46"/>
      <c r="B388" s="46"/>
      <c r="C388" s="46"/>
      <c r="D388" s="59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16.5" customHeight="1">
      <c r="A389" s="46"/>
      <c r="B389" s="46"/>
      <c r="C389" s="46"/>
      <c r="D389" s="59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16.5" customHeight="1">
      <c r="A390" s="46"/>
      <c r="B390" s="46"/>
      <c r="C390" s="46"/>
      <c r="D390" s="59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16.5" customHeight="1">
      <c r="A391" s="46"/>
      <c r="B391" s="46"/>
      <c r="C391" s="46"/>
      <c r="D391" s="59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16.5" customHeight="1">
      <c r="A392" s="46"/>
      <c r="B392" s="46"/>
      <c r="C392" s="46"/>
      <c r="D392" s="59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16.5" customHeight="1">
      <c r="A393" s="46"/>
      <c r="B393" s="46"/>
      <c r="C393" s="46"/>
      <c r="D393" s="59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16.5" customHeight="1">
      <c r="A394" s="46"/>
      <c r="B394" s="46"/>
      <c r="C394" s="46"/>
      <c r="D394" s="59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16.5" customHeight="1">
      <c r="A395" s="46"/>
      <c r="B395" s="46"/>
      <c r="C395" s="46"/>
      <c r="D395" s="59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16.5" customHeight="1">
      <c r="A396" s="46"/>
      <c r="B396" s="46"/>
      <c r="C396" s="46"/>
      <c r="D396" s="59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16.5" customHeight="1">
      <c r="A397" s="46"/>
      <c r="B397" s="46"/>
      <c r="C397" s="46"/>
      <c r="D397" s="59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16.5" customHeight="1">
      <c r="A398" s="46"/>
      <c r="B398" s="46"/>
      <c r="C398" s="46"/>
      <c r="D398" s="59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16.5" customHeight="1">
      <c r="A399" s="46"/>
      <c r="B399" s="46"/>
      <c r="C399" s="46"/>
      <c r="D399" s="59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16.5" customHeight="1">
      <c r="A400" s="46"/>
      <c r="B400" s="46"/>
      <c r="C400" s="46"/>
      <c r="D400" s="59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16.5" customHeight="1">
      <c r="A401" s="46"/>
      <c r="B401" s="46"/>
      <c r="C401" s="46"/>
      <c r="D401" s="59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16.5" customHeight="1">
      <c r="A402" s="46"/>
      <c r="B402" s="46"/>
      <c r="C402" s="46"/>
      <c r="D402" s="59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16.5" customHeight="1">
      <c r="A403" s="46"/>
      <c r="B403" s="46"/>
      <c r="C403" s="46"/>
      <c r="D403" s="59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16.5" customHeight="1">
      <c r="A404" s="46"/>
      <c r="B404" s="46"/>
      <c r="C404" s="46"/>
      <c r="D404" s="59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16.5" customHeight="1">
      <c r="A405" s="46"/>
      <c r="B405" s="46"/>
      <c r="C405" s="46"/>
      <c r="D405" s="59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16.5" customHeight="1">
      <c r="A406" s="46"/>
      <c r="B406" s="46"/>
      <c r="C406" s="46"/>
      <c r="D406" s="59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16.5" customHeight="1">
      <c r="A407" s="46"/>
      <c r="B407" s="46"/>
      <c r="C407" s="46"/>
      <c r="D407" s="59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16.5" customHeight="1">
      <c r="A408" s="46"/>
      <c r="B408" s="46"/>
      <c r="C408" s="46"/>
      <c r="D408" s="59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16.5" customHeight="1">
      <c r="A409" s="46"/>
      <c r="B409" s="46"/>
      <c r="C409" s="46"/>
      <c r="D409" s="59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16.5" customHeight="1">
      <c r="A410" s="46"/>
      <c r="B410" s="46"/>
      <c r="C410" s="46"/>
      <c r="D410" s="59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16.5" customHeight="1">
      <c r="A411" s="46"/>
      <c r="B411" s="46"/>
      <c r="C411" s="46"/>
      <c r="D411" s="59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16.5" customHeight="1">
      <c r="A412" s="46"/>
      <c r="B412" s="46"/>
      <c r="C412" s="46"/>
      <c r="D412" s="59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16.5" customHeight="1">
      <c r="A413" s="46"/>
      <c r="B413" s="46"/>
      <c r="C413" s="46"/>
      <c r="D413" s="59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16.5" customHeight="1">
      <c r="A414" s="46"/>
      <c r="B414" s="46"/>
      <c r="C414" s="46"/>
      <c r="D414" s="59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16.5" customHeight="1">
      <c r="A415" s="46"/>
      <c r="B415" s="46"/>
      <c r="C415" s="46"/>
      <c r="D415" s="59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16.5" customHeight="1">
      <c r="A416" s="46"/>
      <c r="B416" s="46"/>
      <c r="C416" s="46"/>
      <c r="D416" s="59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16.5" customHeight="1">
      <c r="A417" s="46"/>
      <c r="B417" s="46"/>
      <c r="C417" s="46"/>
      <c r="D417" s="59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16.5" customHeight="1">
      <c r="A418" s="46"/>
      <c r="B418" s="46"/>
      <c r="C418" s="46"/>
      <c r="D418" s="59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16.5" customHeight="1">
      <c r="A419" s="46"/>
      <c r="B419" s="46"/>
      <c r="C419" s="46"/>
      <c r="D419" s="59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16.5" customHeight="1">
      <c r="A420" s="46"/>
      <c r="B420" s="46"/>
      <c r="C420" s="46"/>
      <c r="D420" s="59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16.5" customHeight="1">
      <c r="A421" s="46"/>
      <c r="B421" s="46"/>
      <c r="C421" s="46"/>
      <c r="D421" s="59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16.5" customHeight="1">
      <c r="A422" s="46"/>
      <c r="B422" s="46"/>
      <c r="C422" s="46"/>
      <c r="D422" s="59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16.5" customHeight="1">
      <c r="A423" s="46"/>
      <c r="B423" s="46"/>
      <c r="C423" s="46"/>
      <c r="D423" s="59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16.5" customHeight="1">
      <c r="A424" s="46"/>
      <c r="B424" s="46"/>
      <c r="C424" s="46"/>
      <c r="D424" s="59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16.5" customHeight="1">
      <c r="A425" s="46"/>
      <c r="B425" s="46"/>
      <c r="C425" s="46"/>
      <c r="D425" s="59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16.5" customHeight="1">
      <c r="A426" s="46"/>
      <c r="B426" s="46"/>
      <c r="C426" s="46"/>
      <c r="D426" s="59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16.5" customHeight="1">
      <c r="A427" s="46"/>
      <c r="B427" s="46"/>
      <c r="C427" s="46"/>
      <c r="D427" s="59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16.5" customHeight="1">
      <c r="A428" s="46"/>
      <c r="B428" s="46"/>
      <c r="C428" s="46"/>
      <c r="D428" s="59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16.5" customHeight="1">
      <c r="A429" s="46"/>
      <c r="B429" s="46"/>
      <c r="C429" s="46"/>
      <c r="D429" s="59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16.5" customHeight="1">
      <c r="A430" s="46"/>
      <c r="B430" s="46"/>
      <c r="C430" s="46"/>
      <c r="D430" s="59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16.5" customHeight="1">
      <c r="A431" s="46"/>
      <c r="B431" s="46"/>
      <c r="C431" s="46"/>
      <c r="D431" s="59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16.5" customHeight="1">
      <c r="A432" s="46"/>
      <c r="B432" s="46"/>
      <c r="C432" s="46"/>
      <c r="D432" s="59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16.5" customHeight="1">
      <c r="A433" s="46"/>
      <c r="B433" s="46"/>
      <c r="C433" s="46"/>
      <c r="D433" s="59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16.5" customHeight="1">
      <c r="A434" s="46"/>
      <c r="B434" s="46"/>
      <c r="C434" s="46"/>
      <c r="D434" s="59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16.5" customHeight="1">
      <c r="A435" s="46"/>
      <c r="B435" s="46"/>
      <c r="C435" s="46"/>
      <c r="D435" s="59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16.5" customHeight="1">
      <c r="A436" s="46"/>
      <c r="B436" s="46"/>
      <c r="C436" s="46"/>
      <c r="D436" s="59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16.5" customHeight="1">
      <c r="A437" s="46"/>
      <c r="B437" s="46"/>
      <c r="C437" s="46"/>
      <c r="D437" s="59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16.5" customHeight="1">
      <c r="A438" s="46"/>
      <c r="B438" s="46"/>
      <c r="C438" s="46"/>
      <c r="D438" s="59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16.5" customHeight="1">
      <c r="A439" s="46"/>
      <c r="B439" s="46"/>
      <c r="C439" s="46"/>
      <c r="D439" s="59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16.5" customHeight="1">
      <c r="A440" s="46"/>
      <c r="B440" s="46"/>
      <c r="C440" s="46"/>
      <c r="D440" s="59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16.5" customHeight="1">
      <c r="A441" s="46"/>
      <c r="B441" s="46"/>
      <c r="C441" s="46"/>
      <c r="D441" s="59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16.5" customHeight="1">
      <c r="A442" s="46"/>
      <c r="B442" s="46"/>
      <c r="C442" s="46"/>
      <c r="D442" s="59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16.5" customHeight="1">
      <c r="A443" s="46"/>
      <c r="B443" s="46"/>
      <c r="C443" s="46"/>
      <c r="D443" s="59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16.5" customHeight="1">
      <c r="A444" s="46"/>
      <c r="B444" s="46"/>
      <c r="C444" s="46"/>
      <c r="D444" s="59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16.5" customHeight="1">
      <c r="A445" s="46"/>
      <c r="B445" s="46"/>
      <c r="C445" s="46"/>
      <c r="D445" s="59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16.5" customHeight="1">
      <c r="A446" s="46"/>
      <c r="B446" s="46"/>
      <c r="C446" s="46"/>
      <c r="D446" s="59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16.5" customHeight="1">
      <c r="A447" s="46"/>
      <c r="B447" s="46"/>
      <c r="C447" s="46"/>
      <c r="D447" s="59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16.5" customHeight="1">
      <c r="A448" s="46"/>
      <c r="B448" s="46"/>
      <c r="C448" s="46"/>
      <c r="D448" s="59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16.5" customHeight="1">
      <c r="A449" s="46"/>
      <c r="B449" s="46"/>
      <c r="C449" s="46"/>
      <c r="D449" s="59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16.5" customHeight="1">
      <c r="A450" s="46"/>
      <c r="B450" s="46"/>
      <c r="C450" s="46"/>
      <c r="D450" s="59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16.5" customHeight="1">
      <c r="A451" s="46"/>
      <c r="B451" s="46"/>
      <c r="C451" s="46"/>
      <c r="D451" s="59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16.5" customHeight="1">
      <c r="A452" s="46"/>
      <c r="B452" s="46"/>
      <c r="C452" s="46"/>
      <c r="D452" s="59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16.5" customHeight="1">
      <c r="A453" s="46"/>
      <c r="B453" s="46"/>
      <c r="C453" s="46"/>
      <c r="D453" s="59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16.5" customHeight="1">
      <c r="A454" s="46"/>
      <c r="B454" s="46"/>
      <c r="C454" s="46"/>
      <c r="D454" s="59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16.5" customHeight="1">
      <c r="A455" s="46"/>
      <c r="B455" s="46"/>
      <c r="C455" s="46"/>
      <c r="D455" s="59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16.5" customHeight="1">
      <c r="A456" s="46"/>
      <c r="B456" s="46"/>
      <c r="C456" s="46"/>
      <c r="D456" s="59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16.5" customHeight="1">
      <c r="A457" s="46"/>
      <c r="B457" s="46"/>
      <c r="C457" s="46"/>
      <c r="D457" s="59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16.5" customHeight="1">
      <c r="A458" s="46"/>
      <c r="B458" s="46"/>
      <c r="C458" s="46"/>
      <c r="D458" s="59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16.5" customHeight="1">
      <c r="A459" s="46"/>
      <c r="B459" s="46"/>
      <c r="C459" s="46"/>
      <c r="D459" s="59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16.5" customHeight="1">
      <c r="A460" s="46"/>
      <c r="B460" s="46"/>
      <c r="C460" s="46"/>
      <c r="D460" s="59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16.5" customHeight="1">
      <c r="A461" s="46"/>
      <c r="B461" s="46"/>
      <c r="C461" s="46"/>
      <c r="D461" s="59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16.5" customHeight="1">
      <c r="A462" s="46"/>
      <c r="B462" s="46"/>
      <c r="C462" s="46"/>
      <c r="D462" s="59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16.5" customHeight="1">
      <c r="A463" s="46"/>
      <c r="B463" s="46"/>
      <c r="C463" s="46"/>
      <c r="D463" s="59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16.5" customHeight="1">
      <c r="A464" s="46"/>
      <c r="B464" s="46"/>
      <c r="C464" s="46"/>
      <c r="D464" s="59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16.5" customHeight="1">
      <c r="A465" s="46"/>
      <c r="B465" s="46"/>
      <c r="C465" s="46"/>
      <c r="D465" s="59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16.5" customHeight="1">
      <c r="A466" s="46"/>
      <c r="B466" s="46"/>
      <c r="C466" s="46"/>
      <c r="D466" s="59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16.5" customHeight="1">
      <c r="A467" s="46"/>
      <c r="B467" s="46"/>
      <c r="C467" s="46"/>
      <c r="D467" s="59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16.5" customHeight="1">
      <c r="A468" s="46"/>
      <c r="B468" s="46"/>
      <c r="C468" s="46"/>
      <c r="D468" s="59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16.5" customHeight="1">
      <c r="A469" s="46"/>
      <c r="B469" s="46"/>
      <c r="C469" s="46"/>
      <c r="D469" s="59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16.5" customHeight="1">
      <c r="A470" s="46"/>
      <c r="B470" s="46"/>
      <c r="C470" s="46"/>
      <c r="D470" s="59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16.5" customHeight="1">
      <c r="A471" s="46"/>
      <c r="B471" s="46"/>
      <c r="C471" s="46"/>
      <c r="D471" s="59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16.5" customHeight="1">
      <c r="A472" s="46"/>
      <c r="B472" s="46"/>
      <c r="C472" s="46"/>
      <c r="D472" s="59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16.5" customHeight="1">
      <c r="A473" s="46"/>
      <c r="B473" s="46"/>
      <c r="C473" s="46"/>
      <c r="D473" s="59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16.5" customHeight="1">
      <c r="A474" s="46"/>
      <c r="B474" s="46"/>
      <c r="C474" s="46"/>
      <c r="D474" s="59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16.5" customHeight="1">
      <c r="A475" s="46"/>
      <c r="B475" s="46"/>
      <c r="C475" s="46"/>
      <c r="D475" s="59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16.5" customHeight="1">
      <c r="A476" s="46"/>
      <c r="B476" s="46"/>
      <c r="C476" s="46"/>
      <c r="D476" s="59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16.5" customHeight="1">
      <c r="A477" s="46"/>
      <c r="B477" s="46"/>
      <c r="C477" s="46"/>
      <c r="D477" s="59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16.5" customHeight="1">
      <c r="A478" s="46"/>
      <c r="B478" s="46"/>
      <c r="C478" s="46"/>
      <c r="D478" s="59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16.5" customHeight="1">
      <c r="A479" s="46"/>
      <c r="B479" s="46"/>
      <c r="C479" s="46"/>
      <c r="D479" s="59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16.5" customHeight="1">
      <c r="A480" s="46"/>
      <c r="B480" s="46"/>
      <c r="C480" s="46"/>
      <c r="D480" s="59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16.5" customHeight="1">
      <c r="A481" s="46"/>
      <c r="B481" s="46"/>
      <c r="C481" s="46"/>
      <c r="D481" s="59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16.5" customHeight="1">
      <c r="A482" s="46"/>
      <c r="B482" s="46"/>
      <c r="C482" s="46"/>
      <c r="D482" s="59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16.5" customHeight="1">
      <c r="A483" s="46"/>
      <c r="B483" s="46"/>
      <c r="C483" s="46"/>
      <c r="D483" s="59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16.5" customHeight="1">
      <c r="A484" s="46"/>
      <c r="B484" s="46"/>
      <c r="C484" s="46"/>
      <c r="D484" s="59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16.5" customHeight="1">
      <c r="A485" s="46"/>
      <c r="B485" s="46"/>
      <c r="C485" s="46"/>
      <c r="D485" s="59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16.5" customHeight="1">
      <c r="A486" s="46"/>
      <c r="B486" s="46"/>
      <c r="C486" s="46"/>
      <c r="D486" s="59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16.5" customHeight="1">
      <c r="A487" s="46"/>
      <c r="B487" s="46"/>
      <c r="C487" s="46"/>
      <c r="D487" s="59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16.5" customHeight="1">
      <c r="A488" s="46"/>
      <c r="B488" s="46"/>
      <c r="C488" s="46"/>
      <c r="D488" s="59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16.5" customHeight="1">
      <c r="A489" s="46"/>
      <c r="B489" s="46"/>
      <c r="C489" s="46"/>
      <c r="D489" s="59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16.5" customHeight="1">
      <c r="A490" s="46"/>
      <c r="B490" s="46"/>
      <c r="C490" s="46"/>
      <c r="D490" s="59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16.5" customHeight="1">
      <c r="A491" s="46"/>
      <c r="B491" s="46"/>
      <c r="C491" s="46"/>
      <c r="D491" s="59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16.5" customHeight="1">
      <c r="A492" s="46"/>
      <c r="B492" s="46"/>
      <c r="C492" s="46"/>
      <c r="D492" s="59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16.5" customHeight="1">
      <c r="A493" s="46"/>
      <c r="B493" s="46"/>
      <c r="C493" s="46"/>
      <c r="D493" s="59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16.5" customHeight="1">
      <c r="A494" s="46"/>
      <c r="B494" s="46"/>
      <c r="C494" s="46"/>
      <c r="D494" s="59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16.5" customHeight="1">
      <c r="A495" s="46"/>
      <c r="B495" s="46"/>
      <c r="C495" s="46"/>
      <c r="D495" s="59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16.5" customHeight="1">
      <c r="A496" s="46"/>
      <c r="B496" s="46"/>
      <c r="C496" s="46"/>
      <c r="D496" s="59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16.5" customHeight="1">
      <c r="A497" s="46"/>
      <c r="B497" s="46"/>
      <c r="C497" s="46"/>
      <c r="D497" s="59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16.5" customHeight="1">
      <c r="A498" s="46"/>
      <c r="B498" s="46"/>
      <c r="C498" s="46"/>
      <c r="D498" s="59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16.5" customHeight="1">
      <c r="A499" s="46"/>
      <c r="B499" s="46"/>
      <c r="C499" s="46"/>
      <c r="D499" s="59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16.5" customHeight="1">
      <c r="A500" s="46"/>
      <c r="B500" s="46"/>
      <c r="C500" s="46"/>
      <c r="D500" s="59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16.5" customHeight="1">
      <c r="A501" s="46"/>
      <c r="B501" s="46"/>
      <c r="C501" s="46"/>
      <c r="D501" s="59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16.5" customHeight="1">
      <c r="A502" s="46"/>
      <c r="B502" s="46"/>
      <c r="C502" s="46"/>
      <c r="D502" s="59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16.5" customHeight="1">
      <c r="A503" s="46"/>
      <c r="B503" s="46"/>
      <c r="C503" s="46"/>
      <c r="D503" s="59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16.5" customHeight="1">
      <c r="A504" s="46"/>
      <c r="B504" s="46"/>
      <c r="C504" s="46"/>
      <c r="D504" s="59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16.5" customHeight="1">
      <c r="A505" s="46"/>
      <c r="B505" s="46"/>
      <c r="C505" s="46"/>
      <c r="D505" s="59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16.5" customHeight="1">
      <c r="A506" s="46"/>
      <c r="B506" s="46"/>
      <c r="C506" s="46"/>
      <c r="D506" s="59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16.5" customHeight="1">
      <c r="A507" s="46"/>
      <c r="B507" s="46"/>
      <c r="C507" s="46"/>
      <c r="D507" s="59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16.5" customHeight="1">
      <c r="A508" s="46"/>
      <c r="B508" s="46"/>
      <c r="C508" s="46"/>
      <c r="D508" s="59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16.5" customHeight="1">
      <c r="A509" s="46"/>
      <c r="B509" s="46"/>
      <c r="C509" s="46"/>
      <c r="D509" s="59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16.5" customHeight="1">
      <c r="A510" s="46"/>
      <c r="B510" s="46"/>
      <c r="C510" s="46"/>
      <c r="D510" s="59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16.5" customHeight="1">
      <c r="A511" s="46"/>
      <c r="B511" s="46"/>
      <c r="C511" s="46"/>
      <c r="D511" s="59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16.5" customHeight="1">
      <c r="A512" s="46"/>
      <c r="B512" s="46"/>
      <c r="C512" s="46"/>
      <c r="D512" s="59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16.5" customHeight="1">
      <c r="A513" s="46"/>
      <c r="B513" s="46"/>
      <c r="C513" s="46"/>
      <c r="D513" s="59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16.5" customHeight="1">
      <c r="A514" s="46"/>
      <c r="B514" s="46"/>
      <c r="C514" s="46"/>
      <c r="D514" s="59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16.5" customHeight="1">
      <c r="A515" s="46"/>
      <c r="B515" s="46"/>
      <c r="C515" s="46"/>
      <c r="D515" s="59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16.5" customHeight="1">
      <c r="A516" s="46"/>
      <c r="B516" s="46"/>
      <c r="C516" s="46"/>
      <c r="D516" s="59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16.5" customHeight="1">
      <c r="A517" s="46"/>
      <c r="B517" s="46"/>
      <c r="C517" s="46"/>
      <c r="D517" s="59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16.5" customHeight="1">
      <c r="A518" s="46"/>
      <c r="B518" s="46"/>
      <c r="C518" s="46"/>
      <c r="D518" s="59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16.5" customHeight="1">
      <c r="A519" s="46"/>
      <c r="B519" s="46"/>
      <c r="C519" s="46"/>
      <c r="D519" s="59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16.5" customHeight="1">
      <c r="A520" s="46"/>
      <c r="B520" s="46"/>
      <c r="C520" s="46"/>
      <c r="D520" s="59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16.5" customHeight="1">
      <c r="A521" s="46"/>
      <c r="B521" s="46"/>
      <c r="C521" s="46"/>
      <c r="D521" s="59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16.5" customHeight="1">
      <c r="A522" s="46"/>
      <c r="B522" s="46"/>
      <c r="C522" s="46"/>
      <c r="D522" s="59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16.5" customHeight="1">
      <c r="A523" s="46"/>
      <c r="B523" s="46"/>
      <c r="C523" s="46"/>
      <c r="D523" s="59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16.5" customHeight="1">
      <c r="A524" s="46"/>
      <c r="B524" s="46"/>
      <c r="C524" s="46"/>
      <c r="D524" s="59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16.5" customHeight="1">
      <c r="A525" s="46"/>
      <c r="B525" s="46"/>
      <c r="C525" s="46"/>
      <c r="D525" s="59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16.5" customHeight="1">
      <c r="A526" s="46"/>
      <c r="B526" s="46"/>
      <c r="C526" s="46"/>
      <c r="D526" s="59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16.5" customHeight="1">
      <c r="A527" s="46"/>
      <c r="B527" s="46"/>
      <c r="C527" s="46"/>
      <c r="D527" s="59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16.5" customHeight="1">
      <c r="A528" s="46"/>
      <c r="B528" s="46"/>
      <c r="C528" s="46"/>
      <c r="D528" s="59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16.5" customHeight="1">
      <c r="A529" s="46"/>
      <c r="B529" s="46"/>
      <c r="C529" s="46"/>
      <c r="D529" s="59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16.5" customHeight="1">
      <c r="A530" s="46"/>
      <c r="B530" s="46"/>
      <c r="C530" s="46"/>
      <c r="D530" s="59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16.5" customHeight="1">
      <c r="A531" s="46"/>
      <c r="B531" s="46"/>
      <c r="C531" s="46"/>
      <c r="D531" s="59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16.5" customHeight="1">
      <c r="A532" s="46"/>
      <c r="B532" s="46"/>
      <c r="C532" s="46"/>
      <c r="D532" s="59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16.5" customHeight="1">
      <c r="A533" s="46"/>
      <c r="B533" s="46"/>
      <c r="C533" s="46"/>
      <c r="D533" s="59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16.5" customHeight="1">
      <c r="A534" s="46"/>
      <c r="B534" s="46"/>
      <c r="C534" s="46"/>
      <c r="D534" s="59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16.5" customHeight="1">
      <c r="A535" s="46"/>
      <c r="B535" s="46"/>
      <c r="C535" s="46"/>
      <c r="D535" s="59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16.5" customHeight="1">
      <c r="A536" s="46"/>
      <c r="B536" s="46"/>
      <c r="C536" s="46"/>
      <c r="D536" s="59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16.5" customHeight="1">
      <c r="A537" s="46"/>
      <c r="B537" s="46"/>
      <c r="C537" s="46"/>
      <c r="D537" s="59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16.5" customHeight="1">
      <c r="A538" s="46"/>
      <c r="B538" s="46"/>
      <c r="C538" s="46"/>
      <c r="D538" s="59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16.5" customHeight="1">
      <c r="A539" s="46"/>
      <c r="B539" s="46"/>
      <c r="C539" s="46"/>
      <c r="D539" s="59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16.5" customHeight="1">
      <c r="A540" s="46"/>
      <c r="B540" s="46"/>
      <c r="C540" s="46"/>
      <c r="D540" s="59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16.5" customHeight="1">
      <c r="A541" s="46"/>
      <c r="B541" s="46"/>
      <c r="C541" s="46"/>
      <c r="D541" s="59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16.5" customHeight="1">
      <c r="A542" s="46"/>
      <c r="B542" s="46"/>
      <c r="C542" s="46"/>
      <c r="D542" s="59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16.5" customHeight="1">
      <c r="A543" s="46"/>
      <c r="B543" s="46"/>
      <c r="C543" s="46"/>
      <c r="D543" s="59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16.5" customHeight="1">
      <c r="A544" s="46"/>
      <c r="B544" s="46"/>
      <c r="C544" s="46"/>
      <c r="D544" s="59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16.5" customHeight="1">
      <c r="A545" s="46"/>
      <c r="B545" s="46"/>
      <c r="C545" s="46"/>
      <c r="D545" s="59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16.5" customHeight="1">
      <c r="A546" s="46"/>
      <c r="B546" s="46"/>
      <c r="C546" s="46"/>
      <c r="D546" s="59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16.5" customHeight="1">
      <c r="A547" s="46"/>
      <c r="B547" s="46"/>
      <c r="C547" s="46"/>
      <c r="D547" s="59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16.5" customHeight="1">
      <c r="A548" s="46"/>
      <c r="B548" s="46"/>
      <c r="C548" s="46"/>
      <c r="D548" s="59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16.5" customHeight="1">
      <c r="A549" s="46"/>
      <c r="B549" s="46"/>
      <c r="C549" s="46"/>
      <c r="D549" s="59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16.5" customHeight="1">
      <c r="A550" s="46"/>
      <c r="B550" s="46"/>
      <c r="C550" s="46"/>
      <c r="D550" s="59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16.5" customHeight="1">
      <c r="A551" s="46"/>
      <c r="B551" s="46"/>
      <c r="C551" s="46"/>
      <c r="D551" s="59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16.5" customHeight="1">
      <c r="A552" s="46"/>
      <c r="B552" s="46"/>
      <c r="C552" s="46"/>
      <c r="D552" s="59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16.5" customHeight="1">
      <c r="A553" s="46"/>
      <c r="B553" s="46"/>
      <c r="C553" s="46"/>
      <c r="D553" s="59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16.5" customHeight="1">
      <c r="A554" s="46"/>
      <c r="B554" s="46"/>
      <c r="C554" s="46"/>
      <c r="D554" s="59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16.5" customHeight="1">
      <c r="A555" s="46"/>
      <c r="B555" s="46"/>
      <c r="C555" s="46"/>
      <c r="D555" s="59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16.5" customHeight="1">
      <c r="A556" s="46"/>
      <c r="B556" s="46"/>
      <c r="C556" s="46"/>
      <c r="D556" s="59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16.5" customHeight="1">
      <c r="A557" s="46"/>
      <c r="B557" s="46"/>
      <c r="C557" s="46"/>
      <c r="D557" s="59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16.5" customHeight="1">
      <c r="A558" s="46"/>
      <c r="B558" s="46"/>
      <c r="C558" s="46"/>
      <c r="D558" s="59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16.5" customHeight="1">
      <c r="A559" s="46"/>
      <c r="B559" s="46"/>
      <c r="C559" s="46"/>
      <c r="D559" s="59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16.5" customHeight="1">
      <c r="A560" s="46"/>
      <c r="B560" s="46"/>
      <c r="C560" s="46"/>
      <c r="D560" s="59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16.5" customHeight="1">
      <c r="A561" s="46"/>
      <c r="B561" s="46"/>
      <c r="C561" s="46"/>
      <c r="D561" s="59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16.5" customHeight="1">
      <c r="A562" s="46"/>
      <c r="B562" s="46"/>
      <c r="C562" s="46"/>
      <c r="D562" s="59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16.5" customHeight="1">
      <c r="A563" s="46"/>
      <c r="B563" s="46"/>
      <c r="C563" s="46"/>
      <c r="D563" s="59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16.5" customHeight="1">
      <c r="A564" s="46"/>
      <c r="B564" s="46"/>
      <c r="C564" s="46"/>
      <c r="D564" s="59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16.5" customHeight="1">
      <c r="A565" s="46"/>
      <c r="B565" s="46"/>
      <c r="C565" s="46"/>
      <c r="D565" s="59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16.5" customHeight="1">
      <c r="A566" s="46"/>
      <c r="B566" s="46"/>
      <c r="C566" s="46"/>
      <c r="D566" s="59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16.5" customHeight="1">
      <c r="A567" s="46"/>
      <c r="B567" s="46"/>
      <c r="C567" s="46"/>
      <c r="D567" s="59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16.5" customHeight="1">
      <c r="A568" s="46"/>
      <c r="B568" s="46"/>
      <c r="C568" s="46"/>
      <c r="D568" s="59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16.5" customHeight="1">
      <c r="A569" s="46"/>
      <c r="B569" s="46"/>
      <c r="C569" s="46"/>
      <c r="D569" s="59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16.5" customHeight="1">
      <c r="A570" s="46"/>
      <c r="B570" s="46"/>
      <c r="C570" s="46"/>
      <c r="D570" s="59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16.5" customHeight="1">
      <c r="A571" s="46"/>
      <c r="B571" s="46"/>
      <c r="C571" s="46"/>
      <c r="D571" s="59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16.5" customHeight="1">
      <c r="A572" s="46"/>
      <c r="B572" s="46"/>
      <c r="C572" s="46"/>
      <c r="D572" s="59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16.5" customHeight="1">
      <c r="A573" s="46"/>
      <c r="B573" s="46"/>
      <c r="C573" s="46"/>
      <c r="D573" s="59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16.5" customHeight="1">
      <c r="A574" s="46"/>
      <c r="B574" s="46"/>
      <c r="C574" s="46"/>
      <c r="D574" s="59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16.5" customHeight="1">
      <c r="A575" s="46"/>
      <c r="B575" s="46"/>
      <c r="C575" s="46"/>
      <c r="D575" s="59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16.5" customHeight="1">
      <c r="A576" s="46"/>
      <c r="B576" s="46"/>
      <c r="C576" s="46"/>
      <c r="D576" s="59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16.5" customHeight="1">
      <c r="A577" s="46"/>
      <c r="B577" s="46"/>
      <c r="C577" s="46"/>
      <c r="D577" s="59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16.5" customHeight="1">
      <c r="A578" s="46"/>
      <c r="B578" s="46"/>
      <c r="C578" s="46"/>
      <c r="D578" s="59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16.5" customHeight="1">
      <c r="A579" s="46"/>
      <c r="B579" s="46"/>
      <c r="C579" s="46"/>
      <c r="D579" s="59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16.5" customHeight="1">
      <c r="A580" s="46"/>
      <c r="B580" s="46"/>
      <c r="C580" s="46"/>
      <c r="D580" s="59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16.5" customHeight="1">
      <c r="A581" s="46"/>
      <c r="B581" s="46"/>
      <c r="C581" s="46"/>
      <c r="D581" s="59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16.5" customHeight="1">
      <c r="A582" s="46"/>
      <c r="B582" s="46"/>
      <c r="C582" s="46"/>
      <c r="D582" s="59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16.5" customHeight="1">
      <c r="A583" s="46"/>
      <c r="B583" s="46"/>
      <c r="C583" s="46"/>
      <c r="D583" s="59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16.5" customHeight="1">
      <c r="A584" s="46"/>
      <c r="B584" s="46"/>
      <c r="C584" s="46"/>
      <c r="D584" s="59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16.5" customHeight="1">
      <c r="A585" s="46"/>
      <c r="B585" s="46"/>
      <c r="C585" s="46"/>
      <c r="D585" s="59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16.5" customHeight="1">
      <c r="A586" s="46"/>
      <c r="B586" s="46"/>
      <c r="C586" s="46"/>
      <c r="D586" s="59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16.5" customHeight="1">
      <c r="A587" s="46"/>
      <c r="B587" s="46"/>
      <c r="C587" s="46"/>
      <c r="D587" s="59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16.5" customHeight="1">
      <c r="A588" s="46"/>
      <c r="B588" s="46"/>
      <c r="C588" s="46"/>
      <c r="D588" s="59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16.5" customHeight="1">
      <c r="A589" s="46"/>
      <c r="B589" s="46"/>
      <c r="C589" s="46"/>
      <c r="D589" s="59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16.5" customHeight="1">
      <c r="A590" s="46"/>
      <c r="B590" s="46"/>
      <c r="C590" s="46"/>
      <c r="D590" s="59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16.5" customHeight="1">
      <c r="A591" s="46"/>
      <c r="B591" s="46"/>
      <c r="C591" s="46"/>
      <c r="D591" s="59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16.5" customHeight="1">
      <c r="A592" s="46"/>
      <c r="B592" s="46"/>
      <c r="C592" s="46"/>
      <c r="D592" s="59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16.5" customHeight="1">
      <c r="A593" s="46"/>
      <c r="B593" s="46"/>
      <c r="C593" s="46"/>
      <c r="D593" s="59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16.5" customHeight="1">
      <c r="A594" s="46"/>
      <c r="B594" s="46"/>
      <c r="C594" s="46"/>
      <c r="D594" s="59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16.5" customHeight="1">
      <c r="A595" s="46"/>
      <c r="B595" s="46"/>
      <c r="C595" s="46"/>
      <c r="D595" s="59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16.5" customHeight="1">
      <c r="A596" s="46"/>
      <c r="B596" s="46"/>
      <c r="C596" s="46"/>
      <c r="D596" s="59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16.5" customHeight="1">
      <c r="A597" s="46"/>
      <c r="B597" s="46"/>
      <c r="C597" s="46"/>
      <c r="D597" s="59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16.5" customHeight="1">
      <c r="A598" s="46"/>
      <c r="B598" s="46"/>
      <c r="C598" s="46"/>
      <c r="D598" s="59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16.5" customHeight="1">
      <c r="A599" s="46"/>
      <c r="B599" s="46"/>
      <c r="C599" s="46"/>
      <c r="D599" s="59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16.5" customHeight="1">
      <c r="A600" s="46"/>
      <c r="B600" s="46"/>
      <c r="C600" s="46"/>
      <c r="D600" s="59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16.5" customHeight="1">
      <c r="A601" s="46"/>
      <c r="B601" s="46"/>
      <c r="C601" s="46"/>
      <c r="D601" s="59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16.5" customHeight="1">
      <c r="A602" s="46"/>
      <c r="B602" s="46"/>
      <c r="C602" s="46"/>
      <c r="D602" s="59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16.5" customHeight="1">
      <c r="A603" s="46"/>
      <c r="B603" s="46"/>
      <c r="C603" s="46"/>
      <c r="D603" s="59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16.5" customHeight="1">
      <c r="A604" s="46"/>
      <c r="B604" s="46"/>
      <c r="C604" s="46"/>
      <c r="D604" s="59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16.5" customHeight="1">
      <c r="A605" s="46"/>
      <c r="B605" s="46"/>
      <c r="C605" s="46"/>
      <c r="D605" s="59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16.5" customHeight="1">
      <c r="A606" s="46"/>
      <c r="B606" s="46"/>
      <c r="C606" s="46"/>
      <c r="D606" s="59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16.5" customHeight="1">
      <c r="A607" s="46"/>
      <c r="B607" s="46"/>
      <c r="C607" s="46"/>
      <c r="D607" s="59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16.5" customHeight="1">
      <c r="A608" s="46"/>
      <c r="B608" s="46"/>
      <c r="C608" s="46"/>
      <c r="D608" s="59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16.5" customHeight="1">
      <c r="A609" s="46"/>
      <c r="B609" s="46"/>
      <c r="C609" s="46"/>
      <c r="D609" s="59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16.5" customHeight="1">
      <c r="A610" s="46"/>
      <c r="B610" s="46"/>
      <c r="C610" s="46"/>
      <c r="D610" s="59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16.5" customHeight="1">
      <c r="A611" s="46"/>
      <c r="B611" s="46"/>
      <c r="C611" s="46"/>
      <c r="D611" s="59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16.5" customHeight="1">
      <c r="A612" s="46"/>
      <c r="B612" s="46"/>
      <c r="C612" s="46"/>
      <c r="D612" s="59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16.5" customHeight="1">
      <c r="A613" s="46"/>
      <c r="B613" s="46"/>
      <c r="C613" s="46"/>
      <c r="D613" s="59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16.5" customHeight="1">
      <c r="A614" s="46"/>
      <c r="B614" s="46"/>
      <c r="C614" s="46"/>
      <c r="D614" s="59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16.5" customHeight="1">
      <c r="A615" s="46"/>
      <c r="B615" s="46"/>
      <c r="C615" s="46"/>
      <c r="D615" s="59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16.5" customHeight="1">
      <c r="A616" s="46"/>
      <c r="B616" s="46"/>
      <c r="C616" s="46"/>
      <c r="D616" s="59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16.5" customHeight="1">
      <c r="A617" s="46"/>
      <c r="B617" s="46"/>
      <c r="C617" s="46"/>
      <c r="D617" s="59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16.5" customHeight="1">
      <c r="A618" s="46"/>
      <c r="B618" s="46"/>
      <c r="C618" s="46"/>
      <c r="D618" s="59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16.5" customHeight="1">
      <c r="A619" s="46"/>
      <c r="B619" s="46"/>
      <c r="C619" s="46"/>
      <c r="D619" s="59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16.5" customHeight="1">
      <c r="A620" s="46"/>
      <c r="B620" s="46"/>
      <c r="C620" s="46"/>
      <c r="D620" s="59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16.5" customHeight="1">
      <c r="A621" s="46"/>
      <c r="B621" s="46"/>
      <c r="C621" s="46"/>
      <c r="D621" s="59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16.5" customHeight="1">
      <c r="A622" s="46"/>
      <c r="B622" s="46"/>
      <c r="C622" s="46"/>
      <c r="D622" s="59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16.5" customHeight="1">
      <c r="A623" s="46"/>
      <c r="B623" s="46"/>
      <c r="C623" s="46"/>
      <c r="D623" s="59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16.5" customHeight="1">
      <c r="A624" s="46"/>
      <c r="B624" s="46"/>
      <c r="C624" s="46"/>
      <c r="D624" s="59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16.5" customHeight="1">
      <c r="A625" s="46"/>
      <c r="B625" s="46"/>
      <c r="C625" s="46"/>
      <c r="D625" s="59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16.5" customHeight="1">
      <c r="A626" s="46"/>
      <c r="B626" s="46"/>
      <c r="C626" s="46"/>
      <c r="D626" s="59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16.5" customHeight="1">
      <c r="A627" s="46"/>
      <c r="B627" s="46"/>
      <c r="C627" s="46"/>
      <c r="D627" s="59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16.5" customHeight="1">
      <c r="A628" s="46"/>
      <c r="B628" s="46"/>
      <c r="C628" s="46"/>
      <c r="D628" s="59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16.5" customHeight="1">
      <c r="A629" s="46"/>
      <c r="B629" s="46"/>
      <c r="C629" s="46"/>
      <c r="D629" s="59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16.5" customHeight="1">
      <c r="A630" s="46"/>
      <c r="B630" s="46"/>
      <c r="C630" s="46"/>
      <c r="D630" s="59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16.5" customHeight="1">
      <c r="A631" s="46"/>
      <c r="B631" s="46"/>
      <c r="C631" s="46"/>
      <c r="D631" s="59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16.5" customHeight="1">
      <c r="A632" s="46"/>
      <c r="B632" s="46"/>
      <c r="C632" s="46"/>
      <c r="D632" s="59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16.5" customHeight="1">
      <c r="A633" s="46"/>
      <c r="B633" s="46"/>
      <c r="C633" s="46"/>
      <c r="D633" s="59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16.5" customHeight="1">
      <c r="A634" s="46"/>
      <c r="B634" s="46"/>
      <c r="C634" s="46"/>
      <c r="D634" s="59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16.5" customHeight="1">
      <c r="A635" s="46"/>
      <c r="B635" s="46"/>
      <c r="C635" s="46"/>
      <c r="D635" s="59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16.5" customHeight="1">
      <c r="A636" s="46"/>
      <c r="B636" s="46"/>
      <c r="C636" s="46"/>
      <c r="D636" s="59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16.5" customHeight="1">
      <c r="A637" s="46"/>
      <c r="B637" s="46"/>
      <c r="C637" s="46"/>
      <c r="D637" s="59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16.5" customHeight="1">
      <c r="A638" s="46"/>
      <c r="B638" s="46"/>
      <c r="C638" s="46"/>
      <c r="D638" s="59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16.5" customHeight="1">
      <c r="A639" s="46"/>
      <c r="B639" s="46"/>
      <c r="C639" s="46"/>
      <c r="D639" s="59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16.5" customHeight="1">
      <c r="A640" s="46"/>
      <c r="B640" s="46"/>
      <c r="C640" s="46"/>
      <c r="D640" s="59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16.5" customHeight="1">
      <c r="A641" s="46"/>
      <c r="B641" s="46"/>
      <c r="C641" s="46"/>
      <c r="D641" s="59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16.5" customHeight="1">
      <c r="A642" s="46"/>
      <c r="B642" s="46"/>
      <c r="C642" s="46"/>
      <c r="D642" s="59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16.5" customHeight="1">
      <c r="A643" s="46"/>
      <c r="B643" s="46"/>
      <c r="C643" s="46"/>
      <c r="D643" s="59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16.5" customHeight="1">
      <c r="A644" s="46"/>
      <c r="B644" s="46"/>
      <c r="C644" s="46"/>
      <c r="D644" s="59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16.5" customHeight="1">
      <c r="A645" s="46"/>
      <c r="B645" s="46"/>
      <c r="C645" s="46"/>
      <c r="D645" s="59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16.5" customHeight="1">
      <c r="A646" s="46"/>
      <c r="B646" s="46"/>
      <c r="C646" s="46"/>
      <c r="D646" s="59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16.5" customHeight="1">
      <c r="A647" s="46"/>
      <c r="B647" s="46"/>
      <c r="C647" s="46"/>
      <c r="D647" s="59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16.5" customHeight="1">
      <c r="A648" s="46"/>
      <c r="B648" s="46"/>
      <c r="C648" s="46"/>
      <c r="D648" s="59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16.5" customHeight="1">
      <c r="A649" s="46"/>
      <c r="B649" s="46"/>
      <c r="C649" s="46"/>
      <c r="D649" s="59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16.5" customHeight="1">
      <c r="A650" s="46"/>
      <c r="B650" s="46"/>
      <c r="C650" s="46"/>
      <c r="D650" s="59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16.5" customHeight="1">
      <c r="A651" s="46"/>
      <c r="B651" s="46"/>
      <c r="C651" s="46"/>
      <c r="D651" s="59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16.5" customHeight="1">
      <c r="A652" s="46"/>
      <c r="B652" s="46"/>
      <c r="C652" s="46"/>
      <c r="D652" s="59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16.5" customHeight="1">
      <c r="A653" s="46"/>
      <c r="B653" s="46"/>
      <c r="C653" s="46"/>
      <c r="D653" s="59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16.5" customHeight="1">
      <c r="A654" s="46"/>
      <c r="B654" s="46"/>
      <c r="C654" s="46"/>
      <c r="D654" s="59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16.5" customHeight="1">
      <c r="A655" s="46"/>
      <c r="B655" s="46"/>
      <c r="C655" s="46"/>
      <c r="D655" s="59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16.5" customHeight="1">
      <c r="A656" s="46"/>
      <c r="B656" s="46"/>
      <c r="C656" s="46"/>
      <c r="D656" s="59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16.5" customHeight="1">
      <c r="A657" s="46"/>
      <c r="B657" s="46"/>
      <c r="C657" s="46"/>
      <c r="D657" s="59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16.5" customHeight="1">
      <c r="A658" s="46"/>
      <c r="B658" s="46"/>
      <c r="C658" s="46"/>
      <c r="D658" s="59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16.5" customHeight="1">
      <c r="A659" s="46"/>
      <c r="B659" s="46"/>
      <c r="C659" s="46"/>
      <c r="D659" s="59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16.5" customHeight="1">
      <c r="A660" s="46"/>
      <c r="B660" s="46"/>
      <c r="C660" s="46"/>
      <c r="D660" s="59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16.5" customHeight="1">
      <c r="A661" s="46"/>
      <c r="B661" s="46"/>
      <c r="C661" s="46"/>
      <c r="D661" s="59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16.5" customHeight="1">
      <c r="A662" s="46"/>
      <c r="B662" s="46"/>
      <c r="C662" s="46"/>
      <c r="D662" s="59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16.5" customHeight="1">
      <c r="A663" s="46"/>
      <c r="B663" s="46"/>
      <c r="C663" s="46"/>
      <c r="D663" s="59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16.5" customHeight="1">
      <c r="A664" s="46"/>
      <c r="B664" s="46"/>
      <c r="C664" s="46"/>
      <c r="D664" s="59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16.5" customHeight="1">
      <c r="A665" s="46"/>
      <c r="B665" s="46"/>
      <c r="C665" s="46"/>
      <c r="D665" s="59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16.5" customHeight="1">
      <c r="A666" s="46"/>
      <c r="B666" s="46"/>
      <c r="C666" s="46"/>
      <c r="D666" s="59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16.5" customHeight="1">
      <c r="A667" s="46"/>
      <c r="B667" s="46"/>
      <c r="C667" s="46"/>
      <c r="D667" s="59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16.5" customHeight="1">
      <c r="A668" s="46"/>
      <c r="B668" s="46"/>
      <c r="C668" s="46"/>
      <c r="D668" s="59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16.5" customHeight="1">
      <c r="A669" s="46"/>
      <c r="B669" s="46"/>
      <c r="C669" s="46"/>
      <c r="D669" s="59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16.5" customHeight="1">
      <c r="A670" s="46"/>
      <c r="B670" s="46"/>
      <c r="C670" s="46"/>
      <c r="D670" s="59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16.5" customHeight="1">
      <c r="A671" s="46"/>
      <c r="B671" s="46"/>
      <c r="C671" s="46"/>
      <c r="D671" s="59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16.5" customHeight="1">
      <c r="A672" s="46"/>
      <c r="B672" s="46"/>
      <c r="C672" s="46"/>
      <c r="D672" s="59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16.5" customHeight="1">
      <c r="A673" s="46"/>
      <c r="B673" s="46"/>
      <c r="C673" s="46"/>
      <c r="D673" s="59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16.5" customHeight="1">
      <c r="A674" s="46"/>
      <c r="B674" s="46"/>
      <c r="C674" s="46"/>
      <c r="D674" s="59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16.5" customHeight="1">
      <c r="A675" s="46"/>
      <c r="B675" s="46"/>
      <c r="C675" s="46"/>
      <c r="D675" s="59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16.5" customHeight="1">
      <c r="A676" s="46"/>
      <c r="B676" s="46"/>
      <c r="C676" s="46"/>
      <c r="D676" s="59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16.5" customHeight="1">
      <c r="A677" s="46"/>
      <c r="B677" s="46"/>
      <c r="C677" s="46"/>
      <c r="D677" s="59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16.5" customHeight="1">
      <c r="A678" s="46"/>
      <c r="B678" s="46"/>
      <c r="C678" s="46"/>
      <c r="D678" s="59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16.5" customHeight="1">
      <c r="A679" s="46"/>
      <c r="B679" s="46"/>
      <c r="C679" s="46"/>
      <c r="D679" s="59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16.5" customHeight="1">
      <c r="A680" s="46"/>
      <c r="B680" s="46"/>
      <c r="C680" s="46"/>
      <c r="D680" s="59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16.5" customHeight="1">
      <c r="A681" s="46"/>
      <c r="B681" s="46"/>
      <c r="C681" s="46"/>
      <c r="D681" s="59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16.5" customHeight="1">
      <c r="A682" s="46"/>
      <c r="B682" s="46"/>
      <c r="C682" s="46"/>
      <c r="D682" s="59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16.5" customHeight="1">
      <c r="A683" s="46"/>
      <c r="B683" s="46"/>
      <c r="C683" s="46"/>
      <c r="D683" s="59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16.5" customHeight="1">
      <c r="A684" s="46"/>
      <c r="B684" s="46"/>
      <c r="C684" s="46"/>
      <c r="D684" s="59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16.5" customHeight="1">
      <c r="A685" s="46"/>
      <c r="B685" s="46"/>
      <c r="C685" s="46"/>
      <c r="D685" s="59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16.5" customHeight="1">
      <c r="A686" s="46"/>
      <c r="B686" s="46"/>
      <c r="C686" s="46"/>
      <c r="D686" s="59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16.5" customHeight="1">
      <c r="A687" s="46"/>
      <c r="B687" s="46"/>
      <c r="C687" s="46"/>
      <c r="D687" s="59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16.5" customHeight="1">
      <c r="A688" s="46"/>
      <c r="B688" s="46"/>
      <c r="C688" s="46"/>
      <c r="D688" s="59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16.5" customHeight="1">
      <c r="A689" s="46"/>
      <c r="B689" s="46"/>
      <c r="C689" s="46"/>
      <c r="D689" s="59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16.5" customHeight="1">
      <c r="A690" s="46"/>
      <c r="B690" s="46"/>
      <c r="C690" s="46"/>
      <c r="D690" s="59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16.5" customHeight="1">
      <c r="A691" s="46"/>
      <c r="B691" s="46"/>
      <c r="C691" s="46"/>
      <c r="D691" s="59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16.5" customHeight="1">
      <c r="A692" s="46"/>
      <c r="B692" s="46"/>
      <c r="C692" s="46"/>
      <c r="D692" s="59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16.5" customHeight="1">
      <c r="A693" s="46"/>
      <c r="B693" s="46"/>
      <c r="C693" s="46"/>
      <c r="D693" s="59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16.5" customHeight="1">
      <c r="A694" s="46"/>
      <c r="B694" s="46"/>
      <c r="C694" s="46"/>
      <c r="D694" s="59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16.5" customHeight="1">
      <c r="A695" s="46"/>
      <c r="B695" s="46"/>
      <c r="C695" s="46"/>
      <c r="D695" s="59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16.5" customHeight="1">
      <c r="A696" s="46"/>
      <c r="B696" s="46"/>
      <c r="C696" s="46"/>
      <c r="D696" s="59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16.5" customHeight="1">
      <c r="A697" s="46"/>
      <c r="B697" s="46"/>
      <c r="C697" s="46"/>
      <c r="D697" s="59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16.5" customHeight="1">
      <c r="A698" s="46"/>
      <c r="B698" s="46"/>
      <c r="C698" s="46"/>
      <c r="D698" s="59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16.5" customHeight="1">
      <c r="A699" s="46"/>
      <c r="B699" s="46"/>
      <c r="C699" s="46"/>
      <c r="D699" s="59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16.5" customHeight="1">
      <c r="A700" s="46"/>
      <c r="B700" s="46"/>
      <c r="C700" s="46"/>
      <c r="D700" s="59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16.5" customHeight="1">
      <c r="A701" s="46"/>
      <c r="B701" s="46"/>
      <c r="C701" s="46"/>
      <c r="D701" s="59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16.5" customHeight="1">
      <c r="A702" s="46"/>
      <c r="B702" s="46"/>
      <c r="C702" s="46"/>
      <c r="D702" s="59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16.5" customHeight="1">
      <c r="A703" s="46"/>
      <c r="B703" s="46"/>
      <c r="C703" s="46"/>
      <c r="D703" s="59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16.5" customHeight="1">
      <c r="A704" s="46"/>
      <c r="B704" s="46"/>
      <c r="C704" s="46"/>
      <c r="D704" s="59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16.5" customHeight="1">
      <c r="A705" s="46"/>
      <c r="B705" s="46"/>
      <c r="C705" s="46"/>
      <c r="D705" s="59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16.5" customHeight="1">
      <c r="A706" s="46"/>
      <c r="B706" s="46"/>
      <c r="C706" s="46"/>
      <c r="D706" s="59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16.5" customHeight="1">
      <c r="A707" s="46"/>
      <c r="B707" s="46"/>
      <c r="C707" s="46"/>
      <c r="D707" s="59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16.5" customHeight="1">
      <c r="A708" s="46"/>
      <c r="B708" s="46"/>
      <c r="C708" s="46"/>
      <c r="D708" s="59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ht="16.5" customHeight="1">
      <c r="A709" s="46"/>
      <c r="B709" s="46"/>
      <c r="C709" s="46"/>
      <c r="D709" s="59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ht="16.5" customHeight="1">
      <c r="A710" s="46"/>
      <c r="B710" s="46"/>
      <c r="C710" s="46"/>
      <c r="D710" s="59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ht="16.5" customHeight="1">
      <c r="A711" s="46"/>
      <c r="B711" s="46"/>
      <c r="C711" s="46"/>
      <c r="D711" s="59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ht="16.5" customHeight="1">
      <c r="A712" s="46"/>
      <c r="B712" s="46"/>
      <c r="C712" s="46"/>
      <c r="D712" s="59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ht="16.5" customHeight="1">
      <c r="A713" s="46"/>
      <c r="B713" s="46"/>
      <c r="C713" s="46"/>
      <c r="D713" s="59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ht="16.5" customHeight="1">
      <c r="A714" s="46"/>
      <c r="B714" s="46"/>
      <c r="C714" s="46"/>
      <c r="D714" s="59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ht="16.5" customHeight="1">
      <c r="A715" s="46"/>
      <c r="B715" s="46"/>
      <c r="C715" s="46"/>
      <c r="D715" s="59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ht="16.5" customHeight="1">
      <c r="A716" s="46"/>
      <c r="B716" s="46"/>
      <c r="C716" s="46"/>
      <c r="D716" s="59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ht="16.5" customHeight="1">
      <c r="A717" s="46"/>
      <c r="B717" s="46"/>
      <c r="C717" s="46"/>
      <c r="D717" s="59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ht="16.5" customHeight="1">
      <c r="A718" s="46"/>
      <c r="B718" s="46"/>
      <c r="C718" s="46"/>
      <c r="D718" s="59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ht="16.5" customHeight="1">
      <c r="A719" s="46"/>
      <c r="B719" s="46"/>
      <c r="C719" s="46"/>
      <c r="D719" s="59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ht="16.5" customHeight="1">
      <c r="A720" s="46"/>
      <c r="B720" s="46"/>
      <c r="C720" s="46"/>
      <c r="D720" s="59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ht="16.5" customHeight="1">
      <c r="A721" s="46"/>
      <c r="B721" s="46"/>
      <c r="C721" s="46"/>
      <c r="D721" s="59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ht="16.5" customHeight="1">
      <c r="A722" s="46"/>
      <c r="B722" s="46"/>
      <c r="C722" s="46"/>
      <c r="D722" s="59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ht="16.5" customHeight="1">
      <c r="A723" s="46"/>
      <c r="B723" s="46"/>
      <c r="C723" s="46"/>
      <c r="D723" s="59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ht="16.5" customHeight="1">
      <c r="A724" s="46"/>
      <c r="B724" s="46"/>
      <c r="C724" s="46"/>
      <c r="D724" s="59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ht="16.5" customHeight="1">
      <c r="A725" s="46"/>
      <c r="B725" s="46"/>
      <c r="C725" s="46"/>
      <c r="D725" s="59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ht="16.5" customHeight="1">
      <c r="A726" s="46"/>
      <c r="B726" s="46"/>
      <c r="C726" s="46"/>
      <c r="D726" s="59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ht="16.5" customHeight="1">
      <c r="A727" s="46"/>
      <c r="B727" s="46"/>
      <c r="C727" s="46"/>
      <c r="D727" s="59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ht="16.5" customHeight="1">
      <c r="A728" s="46"/>
      <c r="B728" s="46"/>
      <c r="C728" s="46"/>
      <c r="D728" s="59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ht="16.5" customHeight="1">
      <c r="A729" s="46"/>
      <c r="B729" s="46"/>
      <c r="C729" s="46"/>
      <c r="D729" s="59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ht="16.5" customHeight="1">
      <c r="A730" s="46"/>
      <c r="B730" s="46"/>
      <c r="C730" s="46"/>
      <c r="D730" s="59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ht="16.5" customHeight="1">
      <c r="A731" s="46"/>
      <c r="B731" s="46"/>
      <c r="C731" s="46"/>
      <c r="D731" s="59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ht="16.5" customHeight="1">
      <c r="A732" s="46"/>
      <c r="B732" s="46"/>
      <c r="C732" s="46"/>
      <c r="D732" s="59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ht="16.5" customHeight="1">
      <c r="A733" s="46"/>
      <c r="B733" s="46"/>
      <c r="C733" s="46"/>
      <c r="D733" s="59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ht="16.5" customHeight="1">
      <c r="A734" s="46"/>
      <c r="B734" s="46"/>
      <c r="C734" s="46"/>
      <c r="D734" s="59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ht="16.5" customHeight="1">
      <c r="A735" s="46"/>
      <c r="B735" s="46"/>
      <c r="C735" s="46"/>
      <c r="D735" s="59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ht="16.5" customHeight="1">
      <c r="A736" s="46"/>
      <c r="B736" s="46"/>
      <c r="C736" s="46"/>
      <c r="D736" s="59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ht="16.5" customHeight="1">
      <c r="A737" s="46"/>
      <c r="B737" s="46"/>
      <c r="C737" s="46"/>
      <c r="D737" s="59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ht="16.5" customHeight="1">
      <c r="A738" s="46"/>
      <c r="B738" s="46"/>
      <c r="C738" s="46"/>
      <c r="D738" s="59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ht="16.5" customHeight="1">
      <c r="A739" s="46"/>
      <c r="B739" s="46"/>
      <c r="C739" s="46"/>
      <c r="D739" s="59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ht="16.5" customHeight="1">
      <c r="A740" s="46"/>
      <c r="B740" s="46"/>
      <c r="C740" s="46"/>
      <c r="D740" s="59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ht="16.5" customHeight="1">
      <c r="A741" s="46"/>
      <c r="B741" s="46"/>
      <c r="C741" s="46"/>
      <c r="D741" s="59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ht="16.5" customHeight="1">
      <c r="A742" s="46"/>
      <c r="B742" s="46"/>
      <c r="C742" s="46"/>
      <c r="D742" s="59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ht="16.5" customHeight="1">
      <c r="A743" s="46"/>
      <c r="B743" s="46"/>
      <c r="C743" s="46"/>
      <c r="D743" s="59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ht="16.5" customHeight="1">
      <c r="A744" s="46"/>
      <c r="B744" s="46"/>
      <c r="C744" s="46"/>
      <c r="D744" s="59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ht="16.5" customHeight="1">
      <c r="A745" s="46"/>
      <c r="B745" s="46"/>
      <c r="C745" s="46"/>
      <c r="D745" s="59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ht="16.5" customHeight="1">
      <c r="A746" s="46"/>
      <c r="B746" s="46"/>
      <c r="C746" s="46"/>
      <c r="D746" s="59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ht="16.5" customHeight="1">
      <c r="A747" s="46"/>
      <c r="B747" s="46"/>
      <c r="C747" s="46"/>
      <c r="D747" s="59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ht="16.5" customHeight="1">
      <c r="A748" s="46"/>
      <c r="B748" s="46"/>
      <c r="C748" s="46"/>
      <c r="D748" s="59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ht="16.5" customHeight="1">
      <c r="A749" s="46"/>
      <c r="B749" s="46"/>
      <c r="C749" s="46"/>
      <c r="D749" s="59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ht="16.5" customHeight="1">
      <c r="A750" s="46"/>
      <c r="B750" s="46"/>
      <c r="C750" s="46"/>
      <c r="D750" s="59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ht="16.5" customHeight="1">
      <c r="A751" s="46"/>
      <c r="B751" s="46"/>
      <c r="C751" s="46"/>
      <c r="D751" s="59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ht="16.5" customHeight="1">
      <c r="A752" s="46"/>
      <c r="B752" s="46"/>
      <c r="C752" s="46"/>
      <c r="D752" s="59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ht="16.5" customHeight="1">
      <c r="A753" s="46"/>
      <c r="B753" s="46"/>
      <c r="C753" s="46"/>
      <c r="D753" s="59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ht="16.5" customHeight="1">
      <c r="A754" s="46"/>
      <c r="B754" s="46"/>
      <c r="C754" s="46"/>
      <c r="D754" s="59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ht="16.5" customHeight="1">
      <c r="A755" s="46"/>
      <c r="B755" s="46"/>
      <c r="C755" s="46"/>
      <c r="D755" s="59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ht="16.5" customHeight="1">
      <c r="A756" s="46"/>
      <c r="B756" s="46"/>
      <c r="C756" s="46"/>
      <c r="D756" s="59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ht="16.5" customHeight="1">
      <c r="A757" s="46"/>
      <c r="B757" s="46"/>
      <c r="C757" s="46"/>
      <c r="D757" s="59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ht="16.5" customHeight="1">
      <c r="A758" s="46"/>
      <c r="B758" s="46"/>
      <c r="C758" s="46"/>
      <c r="D758" s="59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ht="16.5" customHeight="1">
      <c r="A759" s="46"/>
      <c r="B759" s="46"/>
      <c r="C759" s="46"/>
      <c r="D759" s="59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ht="16.5" customHeight="1">
      <c r="A760" s="46"/>
      <c r="B760" s="46"/>
      <c r="C760" s="46"/>
      <c r="D760" s="59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ht="16.5" customHeight="1">
      <c r="A761" s="46"/>
      <c r="B761" s="46"/>
      <c r="C761" s="46"/>
      <c r="D761" s="59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ht="16.5" customHeight="1">
      <c r="A762" s="46"/>
      <c r="B762" s="46"/>
      <c r="C762" s="46"/>
      <c r="D762" s="59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ht="16.5" customHeight="1">
      <c r="A763" s="46"/>
      <c r="B763" s="46"/>
      <c r="C763" s="46"/>
      <c r="D763" s="59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ht="16.5" customHeight="1">
      <c r="A764" s="46"/>
      <c r="B764" s="46"/>
      <c r="C764" s="46"/>
      <c r="D764" s="59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ht="16.5" customHeight="1">
      <c r="A765" s="46"/>
      <c r="B765" s="46"/>
      <c r="C765" s="46"/>
      <c r="D765" s="59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ht="16.5" customHeight="1">
      <c r="A766" s="46"/>
      <c r="B766" s="46"/>
      <c r="C766" s="46"/>
      <c r="D766" s="59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ht="16.5" customHeight="1">
      <c r="A767" s="46"/>
      <c r="B767" s="46"/>
      <c r="C767" s="46"/>
      <c r="D767" s="59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ht="16.5" customHeight="1">
      <c r="A768" s="46"/>
      <c r="B768" s="46"/>
      <c r="C768" s="46"/>
      <c r="D768" s="59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ht="16.5" customHeight="1">
      <c r="A769" s="46"/>
      <c r="B769" s="46"/>
      <c r="C769" s="46"/>
      <c r="D769" s="59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ht="16.5" customHeight="1">
      <c r="A770" s="46"/>
      <c r="B770" s="46"/>
      <c r="C770" s="46"/>
      <c r="D770" s="59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ht="16.5" customHeight="1">
      <c r="A771" s="46"/>
      <c r="B771" s="46"/>
      <c r="C771" s="46"/>
      <c r="D771" s="59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ht="16.5" customHeight="1">
      <c r="A772" s="46"/>
      <c r="B772" s="46"/>
      <c r="C772" s="46"/>
      <c r="D772" s="59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ht="16.5" customHeight="1">
      <c r="A773" s="46"/>
      <c r="B773" s="46"/>
      <c r="C773" s="46"/>
      <c r="D773" s="59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ht="16.5" customHeight="1">
      <c r="A774" s="46"/>
      <c r="B774" s="46"/>
      <c r="C774" s="46"/>
      <c r="D774" s="59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ht="16.5" customHeight="1">
      <c r="A775" s="46"/>
      <c r="B775" s="46"/>
      <c r="C775" s="46"/>
      <c r="D775" s="59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ht="16.5" customHeight="1">
      <c r="A776" s="46"/>
      <c r="B776" s="46"/>
      <c r="C776" s="46"/>
      <c r="D776" s="59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ht="16.5" customHeight="1">
      <c r="A777" s="46"/>
      <c r="B777" s="46"/>
      <c r="C777" s="46"/>
      <c r="D777" s="59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ht="16.5" customHeight="1">
      <c r="A778" s="46"/>
      <c r="B778" s="46"/>
      <c r="C778" s="46"/>
      <c r="D778" s="59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ht="16.5" customHeight="1">
      <c r="A779" s="46"/>
      <c r="B779" s="46"/>
      <c r="C779" s="46"/>
      <c r="D779" s="59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ht="16.5" customHeight="1">
      <c r="A780" s="46"/>
      <c r="B780" s="46"/>
      <c r="C780" s="46"/>
      <c r="D780" s="59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ht="16.5" customHeight="1">
      <c r="A781" s="46"/>
      <c r="B781" s="46"/>
      <c r="C781" s="46"/>
      <c r="D781" s="59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ht="16.5" customHeight="1">
      <c r="A782" s="46"/>
      <c r="B782" s="46"/>
      <c r="C782" s="46"/>
      <c r="D782" s="59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ht="16.5" customHeight="1">
      <c r="A783" s="46"/>
      <c r="B783" s="46"/>
      <c r="C783" s="46"/>
      <c r="D783" s="59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ht="16.5" customHeight="1">
      <c r="A784" s="46"/>
      <c r="B784" s="46"/>
      <c r="C784" s="46"/>
      <c r="D784" s="59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ht="16.5" customHeight="1">
      <c r="A785" s="46"/>
      <c r="B785" s="46"/>
      <c r="C785" s="46"/>
      <c r="D785" s="59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ht="16.5" customHeight="1">
      <c r="A786" s="46"/>
      <c r="B786" s="46"/>
      <c r="C786" s="46"/>
      <c r="D786" s="59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ht="16.5" customHeight="1">
      <c r="A787" s="46"/>
      <c r="B787" s="46"/>
      <c r="C787" s="46"/>
      <c r="D787" s="59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ht="16.5" customHeight="1">
      <c r="A788" s="46"/>
      <c r="B788" s="46"/>
      <c r="C788" s="46"/>
      <c r="D788" s="59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ht="16.5" customHeight="1">
      <c r="A789" s="46"/>
      <c r="B789" s="46"/>
      <c r="C789" s="46"/>
      <c r="D789" s="59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ht="16.5" customHeight="1">
      <c r="A790" s="46"/>
      <c r="B790" s="46"/>
      <c r="C790" s="46"/>
      <c r="D790" s="59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ht="16.5" customHeight="1">
      <c r="A791" s="46"/>
      <c r="B791" s="46"/>
      <c r="C791" s="46"/>
      <c r="D791" s="59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ht="16.5" customHeight="1">
      <c r="A792" s="46"/>
      <c r="B792" s="46"/>
      <c r="C792" s="46"/>
      <c r="D792" s="59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ht="16.5" customHeight="1">
      <c r="A793" s="46"/>
      <c r="B793" s="46"/>
      <c r="C793" s="46"/>
      <c r="D793" s="59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ht="16.5" customHeight="1">
      <c r="A794" s="46"/>
      <c r="B794" s="46"/>
      <c r="C794" s="46"/>
      <c r="D794" s="59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ht="16.5" customHeight="1">
      <c r="A795" s="46"/>
      <c r="B795" s="46"/>
      <c r="C795" s="46"/>
      <c r="D795" s="59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ht="16.5" customHeight="1">
      <c r="A796" s="46"/>
      <c r="B796" s="46"/>
      <c r="C796" s="46"/>
      <c r="D796" s="59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ht="16.5" customHeight="1">
      <c r="A797" s="46"/>
      <c r="B797" s="46"/>
      <c r="C797" s="46"/>
      <c r="D797" s="59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ht="16.5" customHeight="1">
      <c r="A798" s="46"/>
      <c r="B798" s="46"/>
      <c r="C798" s="46"/>
      <c r="D798" s="59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ht="16.5" customHeight="1">
      <c r="A799" s="46"/>
      <c r="B799" s="46"/>
      <c r="C799" s="46"/>
      <c r="D799" s="59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ht="16.5" customHeight="1">
      <c r="A800" s="46"/>
      <c r="B800" s="46"/>
      <c r="C800" s="46"/>
      <c r="D800" s="59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ht="16.5" customHeight="1">
      <c r="A801" s="46"/>
      <c r="B801" s="46"/>
      <c r="C801" s="46"/>
      <c r="D801" s="59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ht="16.5" customHeight="1">
      <c r="A802" s="46"/>
      <c r="B802" s="46"/>
      <c r="C802" s="46"/>
      <c r="D802" s="59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ht="16.5" customHeight="1">
      <c r="A803" s="46"/>
      <c r="B803" s="46"/>
      <c r="C803" s="46"/>
      <c r="D803" s="59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ht="16.5" customHeight="1">
      <c r="A804" s="46"/>
      <c r="B804" s="46"/>
      <c r="C804" s="46"/>
      <c r="D804" s="59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ht="16.5" customHeight="1">
      <c r="A805" s="46"/>
      <c r="B805" s="46"/>
      <c r="C805" s="46"/>
      <c r="D805" s="59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ht="16.5" customHeight="1">
      <c r="A806" s="46"/>
      <c r="B806" s="46"/>
      <c r="C806" s="46"/>
      <c r="D806" s="59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ht="16.5" customHeight="1">
      <c r="A807" s="46"/>
      <c r="B807" s="46"/>
      <c r="C807" s="46"/>
      <c r="D807" s="59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ht="16.5" customHeight="1">
      <c r="A808" s="46"/>
      <c r="B808" s="46"/>
      <c r="C808" s="46"/>
      <c r="D808" s="59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ht="16.5" customHeight="1">
      <c r="A809" s="46"/>
      <c r="B809" s="46"/>
      <c r="C809" s="46"/>
      <c r="D809" s="59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ht="16.5" customHeight="1">
      <c r="A810" s="46"/>
      <c r="B810" s="46"/>
      <c r="C810" s="46"/>
      <c r="D810" s="59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ht="16.5" customHeight="1">
      <c r="A811" s="46"/>
      <c r="B811" s="46"/>
      <c r="C811" s="46"/>
      <c r="D811" s="59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ht="16.5" customHeight="1">
      <c r="A812" s="46"/>
      <c r="B812" s="46"/>
      <c r="C812" s="46"/>
      <c r="D812" s="59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ht="16.5" customHeight="1">
      <c r="A813" s="46"/>
      <c r="B813" s="46"/>
      <c r="C813" s="46"/>
      <c r="D813" s="59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ht="16.5" customHeight="1">
      <c r="A814" s="46"/>
      <c r="B814" s="46"/>
      <c r="C814" s="46"/>
      <c r="D814" s="59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ht="16.5" customHeight="1">
      <c r="A815" s="46"/>
      <c r="B815" s="46"/>
      <c r="C815" s="46"/>
      <c r="D815" s="59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ht="16.5" customHeight="1">
      <c r="A816" s="46"/>
      <c r="B816" s="46"/>
      <c r="C816" s="46"/>
      <c r="D816" s="59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ht="16.5" customHeight="1">
      <c r="A817" s="46"/>
      <c r="B817" s="46"/>
      <c r="C817" s="46"/>
      <c r="D817" s="59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ht="16.5" customHeight="1">
      <c r="A818" s="46"/>
      <c r="B818" s="46"/>
      <c r="C818" s="46"/>
      <c r="D818" s="59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ht="16.5" customHeight="1">
      <c r="A819" s="46"/>
      <c r="B819" s="46"/>
      <c r="C819" s="46"/>
      <c r="D819" s="59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ht="16.5" customHeight="1">
      <c r="A820" s="46"/>
      <c r="B820" s="46"/>
      <c r="C820" s="46"/>
      <c r="D820" s="59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ht="16.5" customHeight="1">
      <c r="A821" s="46"/>
      <c r="B821" s="46"/>
      <c r="C821" s="46"/>
      <c r="D821" s="59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ht="16.5" customHeight="1">
      <c r="A822" s="46"/>
      <c r="B822" s="46"/>
      <c r="C822" s="46"/>
      <c r="D822" s="59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ht="16.5" customHeight="1">
      <c r="A823" s="46"/>
      <c r="B823" s="46"/>
      <c r="C823" s="46"/>
      <c r="D823" s="59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ht="16.5" customHeight="1">
      <c r="A824" s="46"/>
      <c r="B824" s="46"/>
      <c r="C824" s="46"/>
      <c r="D824" s="59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ht="16.5" customHeight="1">
      <c r="A825" s="46"/>
      <c r="B825" s="46"/>
      <c r="C825" s="46"/>
      <c r="D825" s="59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ht="16.5" customHeight="1">
      <c r="A826" s="46"/>
      <c r="B826" s="46"/>
      <c r="C826" s="46"/>
      <c r="D826" s="59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ht="16.5" customHeight="1">
      <c r="A827" s="46"/>
      <c r="B827" s="46"/>
      <c r="C827" s="46"/>
      <c r="D827" s="59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ht="16.5" customHeight="1">
      <c r="A828" s="46"/>
      <c r="B828" s="46"/>
      <c r="C828" s="46"/>
      <c r="D828" s="59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ht="16.5" customHeight="1">
      <c r="A829" s="46"/>
      <c r="B829" s="46"/>
      <c r="C829" s="46"/>
      <c r="D829" s="59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ht="16.5" customHeight="1">
      <c r="A830" s="46"/>
      <c r="B830" s="46"/>
      <c r="C830" s="46"/>
      <c r="D830" s="59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ht="16.5" customHeight="1">
      <c r="A831" s="46"/>
      <c r="B831" s="46"/>
      <c r="C831" s="46"/>
      <c r="D831" s="59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ht="16.5" customHeight="1">
      <c r="A832" s="46"/>
      <c r="B832" s="46"/>
      <c r="C832" s="46"/>
      <c r="D832" s="59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ht="16.5" customHeight="1">
      <c r="A833" s="46"/>
      <c r="B833" s="46"/>
      <c r="C833" s="46"/>
      <c r="D833" s="59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ht="16.5" customHeight="1">
      <c r="A834" s="46"/>
      <c r="B834" s="46"/>
      <c r="C834" s="46"/>
      <c r="D834" s="59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ht="16.5" customHeight="1">
      <c r="A835" s="46"/>
      <c r="B835" s="46"/>
      <c r="C835" s="46"/>
      <c r="D835" s="59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ht="16.5" customHeight="1">
      <c r="A836" s="46"/>
      <c r="B836" s="46"/>
      <c r="C836" s="46"/>
      <c r="D836" s="59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ht="16.5" customHeight="1">
      <c r="A837" s="46"/>
      <c r="B837" s="46"/>
      <c r="C837" s="46"/>
      <c r="D837" s="59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ht="16.5" customHeight="1">
      <c r="A838" s="46"/>
      <c r="B838" s="46"/>
      <c r="C838" s="46"/>
      <c r="D838" s="59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ht="16.5" customHeight="1">
      <c r="A839" s="46"/>
      <c r="B839" s="46"/>
      <c r="C839" s="46"/>
      <c r="D839" s="59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ht="16.5" customHeight="1">
      <c r="A840" s="46"/>
      <c r="B840" s="46"/>
      <c r="C840" s="46"/>
      <c r="D840" s="59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ht="16.5" customHeight="1">
      <c r="A841" s="46"/>
      <c r="B841" s="46"/>
      <c r="C841" s="46"/>
      <c r="D841" s="59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ht="16.5" customHeight="1">
      <c r="A842" s="46"/>
      <c r="B842" s="46"/>
      <c r="C842" s="46"/>
      <c r="D842" s="59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ht="16.5" customHeight="1">
      <c r="A843" s="46"/>
      <c r="B843" s="46"/>
      <c r="C843" s="46"/>
      <c r="D843" s="59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ht="16.5" customHeight="1">
      <c r="A844" s="46"/>
      <c r="B844" s="46"/>
      <c r="C844" s="46"/>
      <c r="D844" s="59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ht="16.5" customHeight="1">
      <c r="A845" s="46"/>
      <c r="B845" s="46"/>
      <c r="C845" s="46"/>
      <c r="D845" s="59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ht="16.5" customHeight="1">
      <c r="A846" s="46"/>
      <c r="B846" s="46"/>
      <c r="C846" s="46"/>
      <c r="D846" s="59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ht="16.5" customHeight="1">
      <c r="A847" s="46"/>
      <c r="B847" s="46"/>
      <c r="C847" s="46"/>
      <c r="D847" s="59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ht="16.5" customHeight="1">
      <c r="A848" s="46"/>
      <c r="B848" s="46"/>
      <c r="C848" s="46"/>
      <c r="D848" s="59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ht="16.5" customHeight="1">
      <c r="A849" s="46"/>
      <c r="B849" s="46"/>
      <c r="C849" s="46"/>
      <c r="D849" s="59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ht="16.5" customHeight="1">
      <c r="A850" s="46"/>
      <c r="B850" s="46"/>
      <c r="C850" s="46"/>
      <c r="D850" s="59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ht="16.5" customHeight="1">
      <c r="A851" s="46"/>
      <c r="B851" s="46"/>
      <c r="C851" s="46"/>
      <c r="D851" s="59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ht="16.5" customHeight="1">
      <c r="A852" s="46"/>
      <c r="B852" s="46"/>
      <c r="C852" s="46"/>
      <c r="D852" s="59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ht="16.5" customHeight="1">
      <c r="A853" s="46"/>
      <c r="B853" s="46"/>
      <c r="C853" s="46"/>
      <c r="D853" s="59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ht="16.5" customHeight="1">
      <c r="A854" s="46"/>
      <c r="B854" s="46"/>
      <c r="C854" s="46"/>
      <c r="D854" s="59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ht="16.5" customHeight="1">
      <c r="A855" s="46"/>
      <c r="B855" s="46"/>
      <c r="C855" s="46"/>
      <c r="D855" s="59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ht="16.5" customHeight="1">
      <c r="A856" s="46"/>
      <c r="B856" s="46"/>
      <c r="C856" s="46"/>
      <c r="D856" s="59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ht="16.5" customHeight="1">
      <c r="A857" s="46"/>
      <c r="B857" s="46"/>
      <c r="C857" s="46"/>
      <c r="D857" s="59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ht="16.5" customHeight="1">
      <c r="A858" s="46"/>
      <c r="B858" s="46"/>
      <c r="C858" s="46"/>
      <c r="D858" s="59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ht="16.5" customHeight="1">
      <c r="A859" s="46"/>
      <c r="B859" s="46"/>
      <c r="C859" s="46"/>
      <c r="D859" s="59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ht="16.5" customHeight="1">
      <c r="A860" s="46"/>
      <c r="B860" s="46"/>
      <c r="C860" s="46"/>
      <c r="D860" s="59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ht="16.5" customHeight="1">
      <c r="A861" s="46"/>
      <c r="B861" s="46"/>
      <c r="C861" s="46"/>
      <c r="D861" s="59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ht="16.5" customHeight="1">
      <c r="A862" s="46"/>
      <c r="B862" s="46"/>
      <c r="C862" s="46"/>
      <c r="D862" s="59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ht="16.5" customHeight="1">
      <c r="A863" s="46"/>
      <c r="B863" s="46"/>
      <c r="C863" s="46"/>
      <c r="D863" s="59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ht="16.5" customHeight="1">
      <c r="A864" s="46"/>
      <c r="B864" s="46"/>
      <c r="C864" s="46"/>
      <c r="D864" s="59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ht="16.5" customHeight="1">
      <c r="A865" s="46"/>
      <c r="B865" s="46"/>
      <c r="C865" s="46"/>
      <c r="D865" s="59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ht="16.5" customHeight="1">
      <c r="A866" s="46"/>
      <c r="B866" s="46"/>
      <c r="C866" s="46"/>
      <c r="D866" s="59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ht="16.5" customHeight="1">
      <c r="A867" s="46"/>
      <c r="B867" s="46"/>
      <c r="C867" s="46"/>
      <c r="D867" s="59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ht="16.5" customHeight="1">
      <c r="A868" s="46"/>
      <c r="B868" s="46"/>
      <c r="C868" s="46"/>
      <c r="D868" s="59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ht="16.5" customHeight="1">
      <c r="A869" s="46"/>
      <c r="B869" s="46"/>
      <c r="C869" s="46"/>
      <c r="D869" s="59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ht="16.5" customHeight="1">
      <c r="A870" s="46"/>
      <c r="B870" s="46"/>
      <c r="C870" s="46"/>
      <c r="D870" s="59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ht="16.5" customHeight="1">
      <c r="A871" s="46"/>
      <c r="B871" s="46"/>
      <c r="C871" s="46"/>
      <c r="D871" s="59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ht="16.5" customHeight="1">
      <c r="A872" s="46"/>
      <c r="B872" s="46"/>
      <c r="C872" s="46"/>
      <c r="D872" s="59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ht="16.5" customHeight="1">
      <c r="A873" s="46"/>
      <c r="B873" s="46"/>
      <c r="C873" s="46"/>
      <c r="D873" s="59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ht="16.5" customHeight="1">
      <c r="A874" s="46"/>
      <c r="B874" s="46"/>
      <c r="C874" s="46"/>
      <c r="D874" s="59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ht="16.5" customHeight="1">
      <c r="A875" s="46"/>
      <c r="B875" s="46"/>
      <c r="C875" s="46"/>
      <c r="D875" s="59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ht="16.5" customHeight="1">
      <c r="A876" s="46"/>
      <c r="B876" s="46"/>
      <c r="C876" s="46"/>
      <c r="D876" s="59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ht="16.5" customHeight="1">
      <c r="A877" s="46"/>
      <c r="B877" s="46"/>
      <c r="C877" s="46"/>
      <c r="D877" s="59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ht="16.5" customHeight="1">
      <c r="A878" s="46"/>
      <c r="B878" s="46"/>
      <c r="C878" s="46"/>
      <c r="D878" s="59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ht="16.5" customHeight="1">
      <c r="A879" s="46"/>
      <c r="B879" s="46"/>
      <c r="C879" s="46"/>
      <c r="D879" s="59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ht="16.5" customHeight="1">
      <c r="A880" s="46"/>
      <c r="B880" s="46"/>
      <c r="C880" s="46"/>
      <c r="D880" s="59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ht="16.5" customHeight="1">
      <c r="A881" s="46"/>
      <c r="B881" s="46"/>
      <c r="C881" s="46"/>
      <c r="D881" s="59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ht="16.5" customHeight="1">
      <c r="A882" s="46"/>
      <c r="B882" s="46"/>
      <c r="C882" s="46"/>
      <c r="D882" s="59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ht="16.5" customHeight="1">
      <c r="A883" s="46"/>
      <c r="B883" s="46"/>
      <c r="C883" s="46"/>
      <c r="D883" s="59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ht="16.5" customHeight="1">
      <c r="A884" s="46"/>
      <c r="B884" s="46"/>
      <c r="C884" s="46"/>
      <c r="D884" s="59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ht="16.5" customHeight="1">
      <c r="A885" s="46"/>
      <c r="B885" s="46"/>
      <c r="C885" s="46"/>
      <c r="D885" s="59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ht="16.5" customHeight="1">
      <c r="A886" s="46"/>
      <c r="B886" s="46"/>
      <c r="C886" s="46"/>
      <c r="D886" s="59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ht="16.5" customHeight="1">
      <c r="A887" s="46"/>
      <c r="B887" s="46"/>
      <c r="C887" s="46"/>
      <c r="D887" s="59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ht="16.5" customHeight="1">
      <c r="A888" s="46"/>
      <c r="B888" s="46"/>
      <c r="C888" s="46"/>
      <c r="D888" s="59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ht="16.5" customHeight="1">
      <c r="A889" s="46"/>
      <c r="B889" s="46"/>
      <c r="C889" s="46"/>
      <c r="D889" s="59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ht="16.5" customHeight="1">
      <c r="A890" s="46"/>
      <c r="B890" s="46"/>
      <c r="C890" s="46"/>
      <c r="D890" s="59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ht="16.5" customHeight="1">
      <c r="A891" s="46"/>
      <c r="B891" s="46"/>
      <c r="C891" s="46"/>
      <c r="D891" s="59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ht="16.5" customHeight="1">
      <c r="A892" s="46"/>
      <c r="B892" s="46"/>
      <c r="C892" s="46"/>
      <c r="D892" s="59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ht="16.5" customHeight="1">
      <c r="A893" s="46"/>
      <c r="B893" s="46"/>
      <c r="C893" s="46"/>
      <c r="D893" s="59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ht="16.5" customHeight="1">
      <c r="A894" s="46"/>
      <c r="B894" s="46"/>
      <c r="C894" s="46"/>
      <c r="D894" s="59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ht="16.5" customHeight="1">
      <c r="A895" s="46"/>
      <c r="B895" s="46"/>
      <c r="C895" s="46"/>
      <c r="D895" s="59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ht="16.5" customHeight="1">
      <c r="A896" s="46"/>
      <c r="B896" s="46"/>
      <c r="C896" s="46"/>
      <c r="D896" s="59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ht="16.5" customHeight="1">
      <c r="A897" s="46"/>
      <c r="B897" s="46"/>
      <c r="C897" s="46"/>
      <c r="D897" s="59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ht="16.5" customHeight="1">
      <c r="A898" s="46"/>
      <c r="B898" s="46"/>
      <c r="C898" s="46"/>
      <c r="D898" s="59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ht="16.5" customHeight="1">
      <c r="A899" s="46"/>
      <c r="B899" s="46"/>
      <c r="C899" s="46"/>
      <c r="D899" s="59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ht="16.5" customHeight="1">
      <c r="A900" s="46"/>
      <c r="B900" s="46"/>
      <c r="C900" s="46"/>
      <c r="D900" s="59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ht="16.5" customHeight="1">
      <c r="A901" s="46"/>
      <c r="B901" s="46"/>
      <c r="C901" s="46"/>
      <c r="D901" s="59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ht="16.5" customHeight="1">
      <c r="A902" s="46"/>
      <c r="B902" s="46"/>
      <c r="C902" s="46"/>
      <c r="D902" s="59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ht="16.5" customHeight="1">
      <c r="A903" s="46"/>
      <c r="B903" s="46"/>
      <c r="C903" s="46"/>
      <c r="D903" s="59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ht="16.5" customHeight="1">
      <c r="A904" s="46"/>
      <c r="B904" s="46"/>
      <c r="C904" s="46"/>
      <c r="D904" s="59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ht="16.5" customHeight="1">
      <c r="A905" s="46"/>
      <c r="B905" s="46"/>
      <c r="C905" s="46"/>
      <c r="D905" s="59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ht="16.5" customHeight="1">
      <c r="A906" s="46"/>
      <c r="B906" s="46"/>
      <c r="C906" s="46"/>
      <c r="D906" s="59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ht="16.5" customHeight="1">
      <c r="A907" s="46"/>
      <c r="B907" s="46"/>
      <c r="C907" s="46"/>
      <c r="D907" s="59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ht="16.5" customHeight="1">
      <c r="A908" s="46"/>
      <c r="B908" s="46"/>
      <c r="C908" s="46"/>
      <c r="D908" s="59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ht="16.5" customHeight="1">
      <c r="A909" s="46"/>
      <c r="B909" s="46"/>
      <c r="C909" s="46"/>
      <c r="D909" s="59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ht="16.5" customHeight="1">
      <c r="A910" s="46"/>
      <c r="B910" s="46"/>
      <c r="C910" s="46"/>
      <c r="D910" s="59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ht="16.5" customHeight="1">
      <c r="A911" s="46"/>
      <c r="B911" s="46"/>
      <c r="C911" s="46"/>
      <c r="D911" s="59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ht="16.5" customHeight="1">
      <c r="A912" s="46"/>
      <c r="B912" s="46"/>
      <c r="C912" s="46"/>
      <c r="D912" s="59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ht="16.5" customHeight="1">
      <c r="A913" s="46"/>
      <c r="B913" s="46"/>
      <c r="C913" s="46"/>
      <c r="D913" s="59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ht="16.5" customHeight="1">
      <c r="A914" s="46"/>
      <c r="B914" s="46"/>
      <c r="C914" s="46"/>
      <c r="D914" s="59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ht="16.5" customHeight="1">
      <c r="A915" s="46"/>
      <c r="B915" s="46"/>
      <c r="C915" s="46"/>
      <c r="D915" s="59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ht="16.5" customHeight="1">
      <c r="A916" s="46"/>
      <c r="B916" s="46"/>
      <c r="C916" s="46"/>
      <c r="D916" s="59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ht="16.5" customHeight="1">
      <c r="A917" s="46"/>
      <c r="B917" s="46"/>
      <c r="C917" s="46"/>
      <c r="D917" s="59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ht="16.5" customHeight="1">
      <c r="A918" s="46"/>
      <c r="B918" s="46"/>
      <c r="C918" s="46"/>
      <c r="D918" s="59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ht="16.5" customHeight="1">
      <c r="A919" s="46"/>
      <c r="B919" s="46"/>
      <c r="C919" s="46"/>
      <c r="D919" s="59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ht="16.5" customHeight="1">
      <c r="A920" s="46"/>
      <c r="B920" s="46"/>
      <c r="C920" s="46"/>
      <c r="D920" s="59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ht="16.5" customHeight="1">
      <c r="A921" s="46"/>
      <c r="B921" s="46"/>
      <c r="C921" s="46"/>
      <c r="D921" s="59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ht="16.5" customHeight="1">
      <c r="A922" s="46"/>
      <c r="B922" s="46"/>
      <c r="C922" s="46"/>
      <c r="D922" s="59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ht="16.5" customHeight="1">
      <c r="A923" s="46"/>
      <c r="B923" s="46"/>
      <c r="C923" s="46"/>
      <c r="D923" s="59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ht="16.5" customHeight="1">
      <c r="A924" s="46"/>
      <c r="B924" s="46"/>
      <c r="C924" s="46"/>
      <c r="D924" s="59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ht="16.5" customHeight="1">
      <c r="A925" s="46"/>
      <c r="B925" s="46"/>
      <c r="C925" s="46"/>
      <c r="D925" s="59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ht="16.5" customHeight="1">
      <c r="A926" s="46"/>
      <c r="B926" s="46"/>
      <c r="C926" s="46"/>
      <c r="D926" s="59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ht="16.5" customHeight="1">
      <c r="A927" s="46"/>
      <c r="B927" s="46"/>
      <c r="C927" s="46"/>
      <c r="D927" s="59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ht="16.5" customHeight="1">
      <c r="A928" s="46"/>
      <c r="B928" s="46"/>
      <c r="C928" s="46"/>
      <c r="D928" s="59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ht="16.5" customHeight="1">
      <c r="A929" s="46"/>
      <c r="B929" s="46"/>
      <c r="C929" s="46"/>
      <c r="D929" s="59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ht="16.5" customHeight="1">
      <c r="A930" s="46"/>
      <c r="B930" s="46"/>
      <c r="C930" s="46"/>
      <c r="D930" s="59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ht="16.5" customHeight="1">
      <c r="A931" s="46"/>
      <c r="B931" s="46"/>
      <c r="C931" s="46"/>
      <c r="D931" s="59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ht="16.5" customHeight="1">
      <c r="A932" s="46"/>
      <c r="B932" s="46"/>
      <c r="C932" s="46"/>
      <c r="D932" s="59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ht="16.5" customHeight="1">
      <c r="A933" s="46"/>
      <c r="B933" s="46"/>
      <c r="C933" s="46"/>
      <c r="D933" s="59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ht="16.5" customHeight="1">
      <c r="A934" s="46"/>
      <c r="B934" s="46"/>
      <c r="C934" s="46"/>
      <c r="D934" s="59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ht="16.5" customHeight="1">
      <c r="A935" s="46"/>
      <c r="B935" s="46"/>
      <c r="C935" s="46"/>
      <c r="D935" s="59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ht="16.5" customHeight="1">
      <c r="A936" s="46"/>
      <c r="B936" s="46"/>
      <c r="C936" s="46"/>
      <c r="D936" s="59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ht="16.5" customHeight="1">
      <c r="A937" s="46"/>
      <c r="B937" s="46"/>
      <c r="C937" s="46"/>
      <c r="D937" s="59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ht="16.5" customHeight="1">
      <c r="A938" s="46"/>
      <c r="B938" s="46"/>
      <c r="C938" s="46"/>
      <c r="D938" s="59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ht="16.5" customHeight="1">
      <c r="A939" s="46"/>
      <c r="B939" s="46"/>
      <c r="C939" s="46"/>
      <c r="D939" s="59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ht="16.5" customHeight="1">
      <c r="A940" s="46"/>
      <c r="B940" s="46"/>
      <c r="C940" s="46"/>
      <c r="D940" s="59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ht="16.5" customHeight="1">
      <c r="A941" s="46"/>
      <c r="B941" s="46"/>
      <c r="C941" s="46"/>
      <c r="D941" s="59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ht="16.5" customHeight="1">
      <c r="A942" s="46"/>
      <c r="B942" s="46"/>
      <c r="C942" s="46"/>
      <c r="D942" s="59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ht="16.5" customHeight="1">
      <c r="A943" s="46"/>
      <c r="B943" s="46"/>
      <c r="C943" s="46"/>
      <c r="D943" s="59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ht="16.5" customHeight="1">
      <c r="A944" s="46"/>
      <c r="B944" s="46"/>
      <c r="C944" s="46"/>
      <c r="D944" s="59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ht="16.5" customHeight="1">
      <c r="A945" s="46"/>
      <c r="B945" s="46"/>
      <c r="C945" s="46"/>
      <c r="D945" s="59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ht="16.5" customHeight="1">
      <c r="A946" s="46"/>
      <c r="B946" s="46"/>
      <c r="C946" s="46"/>
      <c r="D946" s="59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ht="16.5" customHeight="1">
      <c r="A947" s="46"/>
      <c r="B947" s="46"/>
      <c r="C947" s="46"/>
      <c r="D947" s="59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ht="16.5" customHeight="1">
      <c r="A948" s="46"/>
      <c r="B948" s="46"/>
      <c r="C948" s="46"/>
      <c r="D948" s="59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ht="16.5" customHeight="1">
      <c r="A949" s="46"/>
      <c r="B949" s="46"/>
      <c r="C949" s="46"/>
      <c r="D949" s="59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ht="16.5" customHeight="1">
      <c r="A950" s="46"/>
      <c r="B950" s="46"/>
      <c r="C950" s="46"/>
      <c r="D950" s="59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ht="16.5" customHeight="1">
      <c r="A951" s="46"/>
      <c r="B951" s="46"/>
      <c r="C951" s="46"/>
      <c r="D951" s="59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ht="16.5" customHeight="1">
      <c r="A952" s="46"/>
      <c r="B952" s="46"/>
      <c r="C952" s="46"/>
      <c r="D952" s="59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ht="16.5" customHeight="1">
      <c r="A953" s="46"/>
      <c r="B953" s="46"/>
      <c r="C953" s="46"/>
      <c r="D953" s="59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ht="16.5" customHeight="1">
      <c r="A954" s="46"/>
      <c r="B954" s="46"/>
      <c r="C954" s="46"/>
      <c r="D954" s="59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ht="16.5" customHeight="1">
      <c r="A955" s="46"/>
      <c r="B955" s="46"/>
      <c r="C955" s="46"/>
      <c r="D955" s="59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spans="1:26" ht="16.5" customHeight="1">
      <c r="A956" s="46"/>
      <c r="B956" s="46"/>
      <c r="C956" s="46"/>
      <c r="D956" s="59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spans="1:26" ht="16.5" customHeight="1">
      <c r="A957" s="46"/>
      <c r="B957" s="46"/>
      <c r="C957" s="46"/>
      <c r="D957" s="59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spans="1:26" ht="16.5" customHeight="1">
      <c r="A958" s="46"/>
      <c r="B958" s="46"/>
      <c r="C958" s="46"/>
      <c r="D958" s="59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spans="1:26" ht="16.5" customHeight="1">
      <c r="A959" s="46"/>
      <c r="B959" s="46"/>
      <c r="C959" s="46"/>
      <c r="D959" s="59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spans="1:26" ht="16.5" customHeight="1">
      <c r="A960" s="46"/>
      <c r="B960" s="46"/>
      <c r="C960" s="46"/>
      <c r="D960" s="59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spans="1:26" ht="16.5" customHeight="1">
      <c r="A961" s="46"/>
      <c r="B961" s="46"/>
      <c r="C961" s="46"/>
      <c r="D961" s="59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spans="1:26" ht="16.5" customHeight="1">
      <c r="A962" s="46"/>
      <c r="B962" s="46"/>
      <c r="C962" s="46"/>
      <c r="D962" s="59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spans="1:26" ht="16.5" customHeight="1">
      <c r="A963" s="46"/>
      <c r="B963" s="46"/>
      <c r="C963" s="46"/>
      <c r="D963" s="59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spans="1:26" ht="16.5" customHeight="1">
      <c r="A964" s="46"/>
      <c r="B964" s="46"/>
      <c r="C964" s="46"/>
      <c r="D964" s="59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spans="1:26" ht="16.5" customHeight="1">
      <c r="A965" s="46"/>
      <c r="B965" s="46"/>
      <c r="C965" s="46"/>
      <c r="D965" s="59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spans="1:26" ht="16.5" customHeight="1">
      <c r="A966" s="46"/>
      <c r="B966" s="46"/>
      <c r="C966" s="46"/>
      <c r="D966" s="59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spans="1:26" ht="16.5" customHeight="1">
      <c r="A967" s="46"/>
      <c r="B967" s="46"/>
      <c r="C967" s="46"/>
      <c r="D967" s="59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spans="1:26" ht="16.5" customHeight="1">
      <c r="A968" s="46"/>
      <c r="B968" s="46"/>
      <c r="C968" s="46"/>
      <c r="D968" s="59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spans="1:26" ht="16.5" customHeight="1">
      <c r="A969" s="46"/>
      <c r="B969" s="46"/>
      <c r="C969" s="46"/>
      <c r="D969" s="59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spans="1:26" ht="16.5" customHeight="1">
      <c r="A970" s="46"/>
      <c r="B970" s="46"/>
      <c r="C970" s="46"/>
      <c r="D970" s="59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spans="1:26" ht="16.5" customHeight="1">
      <c r="A971" s="46"/>
      <c r="B971" s="46"/>
      <c r="C971" s="46"/>
      <c r="D971" s="59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spans="1:26" ht="16.5" customHeight="1">
      <c r="A972" s="46"/>
      <c r="B972" s="46"/>
      <c r="C972" s="46"/>
      <c r="D972" s="59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spans="1:26" ht="16.5" customHeight="1">
      <c r="A973" s="46"/>
      <c r="B973" s="46"/>
      <c r="C973" s="46"/>
      <c r="D973" s="59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spans="1:26" ht="16.5" customHeight="1">
      <c r="A974" s="46"/>
      <c r="B974" s="46"/>
      <c r="C974" s="46"/>
      <c r="D974" s="59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spans="1:26" ht="16.5" customHeight="1">
      <c r="A975" s="46"/>
      <c r="B975" s="46"/>
      <c r="C975" s="46"/>
      <c r="D975" s="59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spans="1:26" ht="16.5" customHeight="1">
      <c r="A976" s="46"/>
      <c r="B976" s="46"/>
      <c r="C976" s="46"/>
      <c r="D976" s="59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spans="1:26" ht="16.5" customHeight="1">
      <c r="A977" s="46"/>
      <c r="B977" s="46"/>
      <c r="C977" s="46"/>
      <c r="D977" s="59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spans="1:26" ht="16.5" customHeight="1">
      <c r="A978" s="46"/>
      <c r="B978" s="46"/>
      <c r="C978" s="46"/>
      <c r="D978" s="59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spans="1:26" ht="16.5" customHeight="1">
      <c r="A979" s="46"/>
      <c r="B979" s="46"/>
      <c r="C979" s="46"/>
      <c r="D979" s="59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spans="1:26" ht="16.5" customHeight="1">
      <c r="A980" s="46"/>
      <c r="B980" s="46"/>
      <c r="C980" s="46"/>
      <c r="D980" s="59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spans="1:26" ht="16.5" customHeight="1">
      <c r="A981" s="46"/>
      <c r="B981" s="46"/>
      <c r="C981" s="46"/>
      <c r="D981" s="59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spans="1:26" ht="16.5" customHeight="1">
      <c r="A982" s="46"/>
      <c r="B982" s="46"/>
      <c r="C982" s="46"/>
      <c r="D982" s="59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spans="1:26" ht="16.5" customHeight="1">
      <c r="A983" s="46"/>
      <c r="B983" s="46"/>
      <c r="C983" s="46"/>
      <c r="D983" s="59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spans="1:26" ht="16.5" customHeight="1">
      <c r="A984" s="46"/>
      <c r="B984" s="46"/>
      <c r="C984" s="46"/>
      <c r="D984" s="59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spans="1:26" ht="16.5" customHeight="1">
      <c r="A985" s="46"/>
      <c r="B985" s="46"/>
      <c r="C985" s="46"/>
      <c r="D985" s="59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spans="1:26" ht="16.5" customHeight="1">
      <c r="A986" s="46"/>
      <c r="B986" s="46"/>
      <c r="C986" s="46"/>
      <c r="D986" s="59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spans="1:26" ht="16.5" customHeight="1">
      <c r="A987" s="46"/>
      <c r="B987" s="46"/>
      <c r="C987" s="46"/>
      <c r="D987" s="59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spans="1:26" ht="16.5" customHeight="1">
      <c r="A988" s="46"/>
      <c r="B988" s="46"/>
      <c r="C988" s="46"/>
      <c r="D988" s="59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spans="1:26" ht="16.5" customHeight="1">
      <c r="A989" s="46"/>
      <c r="B989" s="46"/>
      <c r="C989" s="46"/>
      <c r="D989" s="59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spans="1:26" ht="16.5" customHeight="1">
      <c r="A990" s="46"/>
      <c r="B990" s="46"/>
      <c r="C990" s="46"/>
      <c r="D990" s="59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spans="1:26" ht="16.5" customHeight="1">
      <c r="A991" s="46"/>
      <c r="B991" s="46"/>
      <c r="C991" s="46"/>
      <c r="D991" s="59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spans="1:26" ht="16.5" customHeight="1">
      <c r="A992" s="46"/>
      <c r="B992" s="46"/>
      <c r="C992" s="46"/>
      <c r="D992" s="59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spans="1:26" ht="16.5" customHeight="1">
      <c r="A993" s="46"/>
      <c r="B993" s="46"/>
      <c r="C993" s="46"/>
      <c r="D993" s="59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spans="1:26" ht="16.5" customHeight="1">
      <c r="A994" s="46"/>
      <c r="B994" s="46"/>
      <c r="C994" s="46"/>
      <c r="D994" s="59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spans="1:26" ht="16.5" customHeight="1">
      <c r="A995" s="46"/>
      <c r="B995" s="46"/>
      <c r="C995" s="46"/>
      <c r="D995" s="59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spans="1:26" ht="16.5" customHeight="1">
      <c r="A996" s="46"/>
      <c r="B996" s="46"/>
      <c r="C996" s="46"/>
      <c r="D996" s="59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spans="1:26" ht="16.5" customHeight="1">
      <c r="A997" s="46"/>
      <c r="B997" s="46"/>
      <c r="C997" s="46"/>
      <c r="D997" s="59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spans="1:26" ht="16.5" customHeight="1">
      <c r="A998" s="46"/>
      <c r="B998" s="46"/>
      <c r="C998" s="46"/>
      <c r="D998" s="59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spans="1:26" ht="16.5" customHeight="1">
      <c r="A999" s="46"/>
      <c r="B999" s="46"/>
      <c r="C999" s="46"/>
      <c r="D999" s="59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spans="1:26" ht="16.5" customHeight="1">
      <c r="A1000" s="46"/>
      <c r="B1000" s="46"/>
      <c r="C1000" s="46"/>
      <c r="D1000" s="59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  <row r="1001" spans="1:26" ht="16.5" customHeight="1">
      <c r="A1001" s="46"/>
      <c r="B1001" s="46"/>
      <c r="C1001" s="46"/>
      <c r="D1001" s="59"/>
      <c r="E1001" s="46"/>
      <c r="F1001" s="46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</row>
    <row r="1002" spans="1:26" ht="16.5" customHeight="1">
      <c r="A1002" s="46"/>
      <c r="B1002" s="46"/>
      <c r="C1002" s="46"/>
      <c r="D1002" s="59"/>
      <c r="E1002" s="46"/>
      <c r="F1002" s="46"/>
      <c r="G1002" s="46"/>
      <c r="H1002" s="46"/>
      <c r="I1002" s="46"/>
      <c r="J1002" s="46"/>
      <c r="K1002" s="46"/>
      <c r="L1002" s="46"/>
      <c r="M1002" s="46"/>
      <c r="N1002" s="46"/>
      <c r="O1002" s="46"/>
      <c r="P1002" s="46"/>
      <c r="Q1002" s="46"/>
      <c r="R1002" s="46"/>
      <c r="S1002" s="46"/>
      <c r="T1002" s="46"/>
      <c r="U1002" s="46"/>
      <c r="V1002" s="46"/>
      <c r="W1002" s="46"/>
      <c r="X1002" s="46"/>
      <c r="Y1002" s="46"/>
      <c r="Z1002" s="46"/>
    </row>
    <row r="1003" spans="1:26" ht="16.5" customHeight="1">
      <c r="A1003" s="46"/>
      <c r="B1003" s="46"/>
      <c r="C1003" s="46"/>
      <c r="D1003" s="59"/>
      <c r="E1003" s="46"/>
      <c r="F1003" s="46"/>
      <c r="G1003" s="46"/>
      <c r="H1003" s="46"/>
      <c r="I1003" s="46"/>
      <c r="J1003" s="46"/>
      <c r="K1003" s="46"/>
      <c r="L1003" s="46"/>
      <c r="M1003" s="46"/>
      <c r="N1003" s="46"/>
      <c r="O1003" s="46"/>
      <c r="P1003" s="46"/>
      <c r="Q1003" s="46"/>
      <c r="R1003" s="46"/>
      <c r="S1003" s="46"/>
      <c r="T1003" s="46"/>
      <c r="U1003" s="46"/>
      <c r="V1003" s="46"/>
      <c r="W1003" s="46"/>
      <c r="X1003" s="46"/>
      <c r="Y1003" s="46"/>
      <c r="Z1003" s="46"/>
    </row>
    <row r="1004" spans="1:26" ht="16.5" customHeight="1">
      <c r="A1004" s="46"/>
      <c r="B1004" s="46"/>
      <c r="C1004" s="46"/>
      <c r="D1004" s="59"/>
      <c r="E1004" s="46"/>
      <c r="F1004" s="46"/>
      <c r="G1004" s="46"/>
      <c r="H1004" s="46"/>
      <c r="I1004" s="46"/>
      <c r="J1004" s="46"/>
      <c r="K1004" s="46"/>
      <c r="L1004" s="46"/>
      <c r="M1004" s="46"/>
      <c r="N1004" s="46"/>
      <c r="O1004" s="46"/>
      <c r="P1004" s="46"/>
      <c r="Q1004" s="46"/>
      <c r="R1004" s="46"/>
      <c r="S1004" s="46"/>
      <c r="T1004" s="46"/>
      <c r="U1004" s="46"/>
      <c r="V1004" s="46"/>
      <c r="W1004" s="46"/>
      <c r="X1004" s="46"/>
      <c r="Y1004" s="46"/>
      <c r="Z1004" s="46"/>
    </row>
    <row r="1005" spans="1:26" ht="16.5" customHeight="1">
      <c r="A1005" s="46"/>
      <c r="B1005" s="46"/>
      <c r="C1005" s="46"/>
      <c r="D1005" s="59"/>
      <c r="E1005" s="46"/>
      <c r="F1005" s="46"/>
      <c r="G1005" s="46"/>
      <c r="H1005" s="46"/>
      <c r="I1005" s="46"/>
      <c r="J1005" s="46"/>
      <c r="K1005" s="46"/>
      <c r="L1005" s="46"/>
      <c r="M1005" s="46"/>
      <c r="N1005" s="46"/>
      <c r="O1005" s="46"/>
      <c r="P1005" s="46"/>
      <c r="Q1005" s="46"/>
      <c r="R1005" s="46"/>
      <c r="S1005" s="46"/>
      <c r="T1005" s="46"/>
      <c r="U1005" s="46"/>
      <c r="V1005" s="46"/>
      <c r="W1005" s="46"/>
      <c r="X1005" s="46"/>
      <c r="Y1005" s="46"/>
      <c r="Z1005" s="46"/>
    </row>
  </sheetData>
  <mergeCells count="23">
    <mergeCell ref="A1:C1"/>
    <mergeCell ref="A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F14:F16"/>
    <mergeCell ref="F18:F19"/>
    <mergeCell ref="B21:C25"/>
    <mergeCell ref="D15:E15"/>
    <mergeCell ref="B16:C16"/>
    <mergeCell ref="B17:C17"/>
    <mergeCell ref="B18:C18"/>
    <mergeCell ref="A20:C20"/>
  </mergeCells>
  <phoneticPr fontId="29" type="noConversion"/>
  <conditionalFormatting sqref="C19">
    <cfRule type="notContainsBlanks" dxfId="10" priority="1">
      <formula>LEN(TRIM(C19))&gt;0</formula>
    </cfRule>
  </conditionalFormatting>
  <pageMargins left="0.69930555555555596" right="0.69930555555555596" top="0.75" bottom="0.75" header="0" footer="0"/>
  <pageSetup scale="68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  <pageSetUpPr fitToPage="1"/>
  </sheetPr>
  <dimension ref="A1:S999"/>
  <sheetViews>
    <sheetView workbookViewId="0">
      <selection activeCell="K13" sqref="K13"/>
    </sheetView>
  </sheetViews>
  <sheetFormatPr defaultColWidth="11.25" defaultRowHeight="15" customHeight="1"/>
  <cols>
    <col min="1" max="1" width="6.75" customWidth="1"/>
    <col min="2" max="2" width="37.375" customWidth="1"/>
    <col min="3" max="3" width="8.5" customWidth="1"/>
    <col min="4" max="4" width="8" customWidth="1"/>
    <col min="5" max="5" width="17.125" customWidth="1"/>
    <col min="6" max="6" width="7.875" customWidth="1"/>
    <col min="7" max="7" width="7.625" customWidth="1"/>
    <col min="8" max="8" width="27.5" style="299" customWidth="1"/>
    <col min="9" max="9" width="6.75" customWidth="1"/>
    <col min="10" max="10" width="19.375" customWidth="1"/>
    <col min="11" max="26" width="6.75" customWidth="1"/>
  </cols>
  <sheetData>
    <row r="1" spans="1:19" ht="27.75" customHeight="1">
      <c r="A1" s="355" t="s">
        <v>216</v>
      </c>
      <c r="B1" s="356"/>
      <c r="C1" s="356"/>
      <c r="D1" s="356"/>
      <c r="E1" s="356"/>
      <c r="F1" s="356"/>
      <c r="G1" s="356"/>
    </row>
    <row r="2" spans="1:19" ht="24" customHeight="1">
      <c r="A2" s="349" t="s">
        <v>35</v>
      </c>
      <c r="B2" s="310"/>
      <c r="C2" s="357"/>
      <c r="D2" s="310"/>
      <c r="E2" s="310"/>
      <c r="F2" s="310"/>
      <c r="G2" s="310"/>
    </row>
    <row r="3" spans="1:19" ht="24" customHeight="1">
      <c r="A3" s="349" t="s">
        <v>36</v>
      </c>
      <c r="B3" s="310"/>
      <c r="C3" s="358" t="s">
        <v>207</v>
      </c>
      <c r="D3" s="359"/>
      <c r="E3" s="359"/>
      <c r="F3" s="359"/>
      <c r="G3" s="359"/>
      <c r="J3" s="33"/>
      <c r="K3" s="41"/>
      <c r="L3" s="41"/>
      <c r="M3" s="41"/>
    </row>
    <row r="4" spans="1:19" ht="24" customHeight="1">
      <c r="A4" s="349" t="s">
        <v>37</v>
      </c>
      <c r="B4" s="310"/>
      <c r="C4" s="350" t="s">
        <v>209</v>
      </c>
      <c r="D4" s="351"/>
      <c r="E4" s="351"/>
      <c r="F4" s="351"/>
      <c r="G4" s="351"/>
      <c r="J4" s="33"/>
      <c r="K4" s="41"/>
      <c r="L4" s="41"/>
      <c r="M4" s="41"/>
    </row>
    <row r="5" spans="1:19" ht="24" customHeight="1">
      <c r="A5" s="349" t="s">
        <v>38</v>
      </c>
      <c r="B5" s="310"/>
      <c r="C5" s="352" t="s">
        <v>208</v>
      </c>
      <c r="D5" s="353"/>
      <c r="E5" s="353"/>
      <c r="F5" s="353"/>
      <c r="G5" s="353"/>
      <c r="J5" s="33"/>
      <c r="K5" s="41"/>
      <c r="L5" s="41"/>
      <c r="M5" s="41"/>
    </row>
    <row r="6" spans="1:19" ht="24" customHeight="1">
      <c r="A6" s="354" t="s">
        <v>1</v>
      </c>
      <c r="B6" s="346"/>
      <c r="C6" s="346"/>
      <c r="D6" s="346"/>
      <c r="E6" s="346"/>
      <c r="F6" s="346"/>
      <c r="G6" s="344"/>
    </row>
    <row r="7" spans="1:19" ht="22.5" customHeight="1">
      <c r="A7" s="6" t="s">
        <v>39</v>
      </c>
      <c r="B7" s="6" t="s">
        <v>40</v>
      </c>
      <c r="C7" s="7" t="s">
        <v>41</v>
      </c>
      <c r="D7" s="7" t="s">
        <v>42</v>
      </c>
      <c r="E7" s="6" t="s">
        <v>43</v>
      </c>
      <c r="F7" s="6" t="s">
        <v>44</v>
      </c>
      <c r="G7" s="6" t="s">
        <v>45</v>
      </c>
    </row>
    <row r="8" spans="1:19" ht="24" customHeight="1">
      <c r="A8" s="330" t="s">
        <v>46</v>
      </c>
      <c r="B8" s="8" t="s">
        <v>142</v>
      </c>
      <c r="C8" s="90" t="s">
        <v>47</v>
      </c>
      <c r="D8" s="6">
        <v>105</v>
      </c>
      <c r="E8" s="118"/>
      <c r="F8" s="9"/>
      <c r="G8" s="9"/>
      <c r="H8" s="300" t="s">
        <v>228</v>
      </c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</row>
    <row r="9" spans="1:19" ht="24" customHeight="1">
      <c r="A9" s="331"/>
      <c r="B9" s="11" t="s">
        <v>6</v>
      </c>
      <c r="C9" s="91" t="s">
        <v>48</v>
      </c>
      <c r="D9" s="12" t="s">
        <v>49</v>
      </c>
      <c r="E9" s="13"/>
      <c r="F9" s="12" t="s">
        <v>49</v>
      </c>
      <c r="G9" s="12" t="s">
        <v>49</v>
      </c>
      <c r="H9" s="300" t="s">
        <v>214</v>
      </c>
      <c r="I9" s="10"/>
      <c r="J9" s="42"/>
      <c r="K9" s="42"/>
      <c r="L9" s="42"/>
      <c r="M9" s="42"/>
      <c r="N9" s="42"/>
      <c r="O9" s="42"/>
      <c r="P9" s="42"/>
      <c r="Q9" s="42"/>
      <c r="R9" s="42"/>
      <c r="S9" s="42"/>
    </row>
    <row r="10" spans="1:19" ht="24" customHeight="1">
      <c r="A10" s="331"/>
      <c r="B10" s="11" t="s">
        <v>8</v>
      </c>
      <c r="C10" s="91" t="s">
        <v>48</v>
      </c>
      <c r="D10" s="12" t="s">
        <v>49</v>
      </c>
      <c r="E10" s="13"/>
      <c r="F10" s="12" t="s">
        <v>49</v>
      </c>
      <c r="G10" s="12" t="s">
        <v>49</v>
      </c>
      <c r="H10" s="300" t="s">
        <v>214</v>
      </c>
      <c r="I10" s="42"/>
      <c r="K10" s="42"/>
      <c r="L10" s="42"/>
      <c r="M10" s="42"/>
      <c r="N10" s="42"/>
      <c r="O10" s="42"/>
      <c r="P10" s="42"/>
      <c r="Q10" s="42"/>
      <c r="R10" s="42"/>
      <c r="S10" s="42"/>
    </row>
    <row r="11" spans="1:19" ht="24" customHeight="1">
      <c r="A11" s="331"/>
      <c r="B11" s="14" t="s">
        <v>143</v>
      </c>
      <c r="C11" s="92" t="s">
        <v>47</v>
      </c>
      <c r="D11" s="12" t="s">
        <v>49</v>
      </c>
      <c r="E11" s="172"/>
      <c r="F11" s="16"/>
      <c r="G11" s="16"/>
      <c r="H11" s="300"/>
      <c r="J11" s="62"/>
    </row>
    <row r="12" spans="1:19" ht="24" customHeight="1">
      <c r="A12" s="331"/>
      <c r="B12" s="17" t="s">
        <v>144</v>
      </c>
      <c r="C12" s="92" t="s">
        <v>47</v>
      </c>
      <c r="D12" s="12" t="s">
        <v>49</v>
      </c>
      <c r="E12" s="15"/>
      <c r="F12" s="16"/>
      <c r="G12" s="16"/>
      <c r="H12" s="301"/>
      <c r="K12" s="62"/>
    </row>
    <row r="13" spans="1:19" ht="24" customHeight="1">
      <c r="A13" s="331"/>
      <c r="B13" s="19" t="s">
        <v>145</v>
      </c>
      <c r="C13" s="93" t="s">
        <v>47</v>
      </c>
      <c r="D13" s="12" t="s">
        <v>49</v>
      </c>
      <c r="E13" s="15"/>
      <c r="F13" s="12" t="s">
        <v>49</v>
      </c>
      <c r="G13" s="12" t="s">
        <v>49</v>
      </c>
      <c r="H13" s="300" t="s">
        <v>227</v>
      </c>
    </row>
    <row r="14" spans="1:19" ht="24" customHeight="1">
      <c r="A14" s="331"/>
      <c r="B14" s="88" t="s">
        <v>50</v>
      </c>
      <c r="C14" s="94" t="s">
        <v>47</v>
      </c>
      <c r="D14" s="12" t="s">
        <v>49</v>
      </c>
      <c r="E14" s="15"/>
      <c r="F14" s="12" t="s">
        <v>49</v>
      </c>
      <c r="G14" s="12" t="s">
        <v>49</v>
      </c>
      <c r="H14" s="301"/>
    </row>
    <row r="15" spans="1:19" ht="24" customHeight="1">
      <c r="A15" s="332"/>
      <c r="B15" s="88" t="s">
        <v>51</v>
      </c>
      <c r="C15" s="94" t="s">
        <v>47</v>
      </c>
      <c r="D15" s="12" t="s">
        <v>49</v>
      </c>
      <c r="E15" s="15"/>
      <c r="F15" s="12" t="s">
        <v>49</v>
      </c>
      <c r="G15" s="12" t="s">
        <v>49</v>
      </c>
      <c r="H15" s="301"/>
    </row>
    <row r="16" spans="1:19" ht="26.25" customHeight="1">
      <c r="A16" s="330" t="s">
        <v>52</v>
      </c>
      <c r="B16" s="142" t="s">
        <v>53</v>
      </c>
      <c r="C16" s="16" t="s">
        <v>54</v>
      </c>
      <c r="D16" s="6">
        <v>360</v>
      </c>
      <c r="E16" s="16"/>
      <c r="F16" s="16"/>
      <c r="G16" s="16"/>
      <c r="H16" s="301"/>
    </row>
    <row r="17" spans="1:10" ht="27.75" customHeight="1">
      <c r="A17" s="333"/>
      <c r="B17" s="336" t="s">
        <v>55</v>
      </c>
      <c r="C17" s="95" t="s">
        <v>56</v>
      </c>
      <c r="D17" s="12" t="s">
        <v>49</v>
      </c>
      <c r="E17" s="119"/>
      <c r="F17" s="119"/>
      <c r="G17" s="119"/>
      <c r="H17" s="300" t="s">
        <v>223</v>
      </c>
    </row>
    <row r="18" spans="1:10" ht="27.75" customHeight="1">
      <c r="A18" s="333"/>
      <c r="B18" s="337"/>
      <c r="C18" s="95" t="s">
        <v>54</v>
      </c>
      <c r="D18" s="12">
        <v>108</v>
      </c>
      <c r="E18" s="21"/>
      <c r="F18" s="18"/>
      <c r="G18" s="18"/>
      <c r="H18" s="300" t="s">
        <v>224</v>
      </c>
    </row>
    <row r="19" spans="1:10" ht="27.75" customHeight="1">
      <c r="A19" s="333"/>
      <c r="B19" s="336" t="s">
        <v>18</v>
      </c>
      <c r="C19" s="95" t="s">
        <v>56</v>
      </c>
      <c r="D19" s="12" t="s">
        <v>49</v>
      </c>
      <c r="E19" s="21"/>
      <c r="F19" s="18"/>
      <c r="G19" s="18"/>
      <c r="H19" s="300"/>
      <c r="I19" s="60"/>
      <c r="J19" s="43"/>
    </row>
    <row r="20" spans="1:10" ht="27.75" customHeight="1">
      <c r="A20" s="333"/>
      <c r="B20" s="333"/>
      <c r="C20" s="77" t="s">
        <v>54</v>
      </c>
      <c r="D20" s="12">
        <v>48</v>
      </c>
      <c r="E20" s="21"/>
      <c r="F20" s="18"/>
      <c r="G20" s="18"/>
      <c r="H20" s="300"/>
      <c r="I20" s="61"/>
      <c r="J20" s="171"/>
    </row>
    <row r="21" spans="1:10" ht="22.5" customHeight="1">
      <c r="A21" s="334" t="s">
        <v>57</v>
      </c>
      <c r="B21" s="338" t="s">
        <v>20</v>
      </c>
      <c r="C21" s="96" t="s">
        <v>58</v>
      </c>
      <c r="D21" s="22">
        <v>1</v>
      </c>
      <c r="E21" s="23"/>
      <c r="F21" s="12" t="s">
        <v>49</v>
      </c>
      <c r="G21" s="12" t="s">
        <v>49</v>
      </c>
      <c r="H21" s="300"/>
    </row>
    <row r="22" spans="1:10" ht="22.5" customHeight="1">
      <c r="A22" s="334"/>
      <c r="B22" s="310"/>
      <c r="C22" s="96" t="s">
        <v>59</v>
      </c>
      <c r="D22" s="24">
        <v>6</v>
      </c>
      <c r="E22" s="25"/>
      <c r="F22" s="12" t="s">
        <v>49</v>
      </c>
      <c r="G22" s="12" t="s">
        <v>49</v>
      </c>
      <c r="H22" s="300"/>
    </row>
    <row r="23" spans="1:10" ht="22.5" customHeight="1">
      <c r="A23" s="334"/>
      <c r="B23" s="310"/>
      <c r="C23" s="96" t="s">
        <v>54</v>
      </c>
      <c r="D23" s="24">
        <v>36</v>
      </c>
      <c r="E23" s="25"/>
      <c r="F23" s="20"/>
      <c r="G23" s="20"/>
      <c r="H23" s="300"/>
      <c r="I23" s="141"/>
    </row>
    <row r="24" spans="1:10" ht="22.5" customHeight="1">
      <c r="A24" s="334"/>
      <c r="B24" s="338" t="s">
        <v>21</v>
      </c>
      <c r="C24" s="96" t="s">
        <v>59</v>
      </c>
      <c r="D24" s="24">
        <v>4</v>
      </c>
      <c r="E24" s="25"/>
      <c r="F24" s="12" t="s">
        <v>49</v>
      </c>
      <c r="G24" s="12" t="s">
        <v>49</v>
      </c>
      <c r="H24" s="300"/>
    </row>
    <row r="25" spans="1:10" ht="22.5" customHeight="1">
      <c r="A25" s="334"/>
      <c r="B25" s="310"/>
      <c r="C25" s="96" t="s">
        <v>54</v>
      </c>
      <c r="D25" s="24">
        <v>60</v>
      </c>
      <c r="E25" s="26"/>
      <c r="F25" s="9"/>
      <c r="G25" s="9"/>
      <c r="H25" s="300"/>
    </row>
    <row r="26" spans="1:10" ht="22.5" customHeight="1">
      <c r="A26" s="334"/>
      <c r="B26" s="339" t="s">
        <v>23</v>
      </c>
      <c r="C26" s="96" t="s">
        <v>56</v>
      </c>
      <c r="D26" s="24" t="s">
        <v>49</v>
      </c>
      <c r="E26" s="26"/>
      <c r="F26" s="63"/>
      <c r="G26" s="63"/>
      <c r="H26" s="301"/>
    </row>
    <row r="27" spans="1:10" ht="22.5" customHeight="1">
      <c r="A27" s="334"/>
      <c r="B27" s="340"/>
      <c r="C27" s="96" t="s">
        <v>54</v>
      </c>
      <c r="D27" s="24" t="s">
        <v>118</v>
      </c>
      <c r="E27" s="26"/>
      <c r="F27" s="9"/>
      <c r="G27" s="9"/>
      <c r="H27" s="300"/>
    </row>
    <row r="28" spans="1:10" ht="22.5" customHeight="1">
      <c r="A28" s="334"/>
      <c r="B28" s="338" t="s">
        <v>25</v>
      </c>
      <c r="C28" s="96" t="s">
        <v>58</v>
      </c>
      <c r="D28" s="24">
        <v>2</v>
      </c>
      <c r="E28" s="9"/>
      <c r="F28" s="12" t="s">
        <v>49</v>
      </c>
      <c r="G28" s="12" t="s">
        <v>49</v>
      </c>
      <c r="H28" s="302"/>
    </row>
    <row r="29" spans="1:10" ht="22.5" customHeight="1">
      <c r="A29" s="334"/>
      <c r="B29" s="310"/>
      <c r="C29" s="96" t="s">
        <v>59</v>
      </c>
      <c r="D29" s="24">
        <v>6</v>
      </c>
      <c r="E29" s="9"/>
      <c r="F29" s="12" t="s">
        <v>49</v>
      </c>
      <c r="G29" s="12" t="s">
        <v>49</v>
      </c>
      <c r="H29" s="302"/>
    </row>
    <row r="30" spans="1:10" ht="22.5" customHeight="1">
      <c r="A30" s="334"/>
      <c r="B30" s="310"/>
      <c r="C30" s="96" t="s">
        <v>54</v>
      </c>
      <c r="D30" s="24">
        <v>90</v>
      </c>
      <c r="E30" s="9"/>
      <c r="F30" s="20"/>
      <c r="G30" s="20"/>
      <c r="H30" s="302"/>
    </row>
    <row r="31" spans="1:10" ht="22.5" customHeight="1">
      <c r="A31" s="334"/>
      <c r="B31" s="341" t="s">
        <v>105</v>
      </c>
      <c r="C31" s="96" t="s">
        <v>58</v>
      </c>
      <c r="D31" s="24">
        <v>1</v>
      </c>
      <c r="E31" s="26"/>
      <c r="F31" s="12" t="s">
        <v>49</v>
      </c>
      <c r="G31" s="12" t="s">
        <v>49</v>
      </c>
      <c r="H31" s="301"/>
    </row>
    <row r="32" spans="1:10" ht="22.5" customHeight="1">
      <c r="A32" s="334"/>
      <c r="B32" s="341"/>
      <c r="C32" s="96" t="s">
        <v>59</v>
      </c>
      <c r="D32" s="24">
        <v>4</v>
      </c>
      <c r="E32" s="26"/>
      <c r="F32" s="12" t="s">
        <v>49</v>
      </c>
      <c r="G32" s="12" t="s">
        <v>49</v>
      </c>
      <c r="H32" s="301"/>
    </row>
    <row r="33" spans="1:8" ht="22.5" customHeight="1">
      <c r="A33" s="334"/>
      <c r="B33" s="342"/>
      <c r="C33" s="97" t="s">
        <v>54</v>
      </c>
      <c r="D33" s="24">
        <v>24</v>
      </c>
      <c r="E33" s="26"/>
      <c r="F33" s="9"/>
      <c r="G33" s="9"/>
      <c r="H33" s="301"/>
    </row>
    <row r="34" spans="1:8" ht="23.25" customHeight="1">
      <c r="A34" s="334"/>
      <c r="B34" s="338" t="s">
        <v>106</v>
      </c>
      <c r="C34" s="98" t="s">
        <v>59</v>
      </c>
      <c r="D34" s="27">
        <v>2</v>
      </c>
      <c r="E34" s="28"/>
      <c r="F34" s="12" t="s">
        <v>49</v>
      </c>
      <c r="G34" s="12" t="s">
        <v>49</v>
      </c>
      <c r="H34" s="301"/>
    </row>
    <row r="35" spans="1:8" ht="23.25" customHeight="1">
      <c r="A35" s="334"/>
      <c r="B35" s="310"/>
      <c r="C35" s="98" t="s">
        <v>54</v>
      </c>
      <c r="D35" s="27">
        <v>30</v>
      </c>
      <c r="E35" s="29"/>
      <c r="F35" s="89"/>
      <c r="G35" s="89"/>
      <c r="H35" s="301"/>
    </row>
    <row r="36" spans="1:8" ht="24.75" customHeight="1">
      <c r="A36" s="343" t="s">
        <v>60</v>
      </c>
      <c r="B36" s="344"/>
      <c r="C36" s="99" t="s">
        <v>54</v>
      </c>
      <c r="D36" s="30"/>
      <c r="E36" s="31">
        <f>SUM(E13+E16+E18+E20+E23+E25+E27+E30+E33+E35)</f>
        <v>0</v>
      </c>
      <c r="F36" s="347" t="s">
        <v>215</v>
      </c>
      <c r="G36" s="348"/>
      <c r="H36" s="301"/>
    </row>
    <row r="37" spans="1:8" ht="16.5" customHeight="1">
      <c r="A37" s="32"/>
      <c r="B37" s="33"/>
      <c r="C37" s="33"/>
      <c r="D37" s="34"/>
      <c r="E37" s="35"/>
      <c r="F37" s="36"/>
      <c r="G37" s="36"/>
    </row>
    <row r="38" spans="1:8" ht="18.75" customHeight="1">
      <c r="A38" s="345" t="s">
        <v>29</v>
      </c>
      <c r="B38" s="346"/>
      <c r="C38" s="346"/>
      <c r="D38" s="346"/>
      <c r="E38" s="346"/>
      <c r="F38" s="346"/>
      <c r="G38" s="346"/>
    </row>
    <row r="39" spans="1:8" ht="18.75" customHeight="1">
      <c r="A39" s="6" t="s">
        <v>61</v>
      </c>
      <c r="B39" s="7" t="s">
        <v>40</v>
      </c>
      <c r="C39" s="7" t="s">
        <v>41</v>
      </c>
      <c r="D39" s="7" t="s">
        <v>42</v>
      </c>
      <c r="E39" s="6" t="s">
        <v>43</v>
      </c>
      <c r="F39" s="6" t="s">
        <v>44</v>
      </c>
      <c r="G39" s="6" t="s">
        <v>45</v>
      </c>
    </row>
    <row r="40" spans="1:8" ht="27" customHeight="1">
      <c r="A40" s="65">
        <v>1</v>
      </c>
      <c r="B40" s="67" t="s">
        <v>108</v>
      </c>
      <c r="C40" s="16" t="s">
        <v>107</v>
      </c>
      <c r="D40" s="283">
        <v>25</v>
      </c>
      <c r="E40" s="89"/>
      <c r="F40" s="279"/>
      <c r="G40" s="279"/>
      <c r="H40" s="300" t="s">
        <v>212</v>
      </c>
    </row>
    <row r="41" spans="1:8" ht="27" customHeight="1">
      <c r="A41" s="66">
        <v>2</v>
      </c>
      <c r="B41" s="163" t="s">
        <v>32</v>
      </c>
      <c r="C41" s="89" t="s">
        <v>107</v>
      </c>
      <c r="D41" s="284">
        <v>25</v>
      </c>
      <c r="E41" s="251"/>
      <c r="F41" s="280"/>
      <c r="G41" s="280"/>
      <c r="H41" s="300" t="s">
        <v>213</v>
      </c>
    </row>
    <row r="42" spans="1:8" ht="27" customHeight="1">
      <c r="A42" s="37">
        <v>3</v>
      </c>
      <c r="B42" s="38" t="s">
        <v>33</v>
      </c>
      <c r="C42" s="40" t="s">
        <v>54</v>
      </c>
      <c r="D42" s="278" t="s">
        <v>49</v>
      </c>
      <c r="E42" s="280"/>
      <c r="F42" s="280"/>
      <c r="G42" s="280"/>
    </row>
    <row r="43" spans="1:8" s="250" customFormat="1" ht="27" customHeight="1">
      <c r="A43" s="323">
        <v>4</v>
      </c>
      <c r="B43" s="321" t="s">
        <v>210</v>
      </c>
      <c r="C43" s="251" t="s">
        <v>211</v>
      </c>
      <c r="D43" s="277" t="s">
        <v>118</v>
      </c>
      <c r="E43" s="280"/>
      <c r="F43" s="281" t="s">
        <v>49</v>
      </c>
      <c r="G43" s="281" t="s">
        <v>49</v>
      </c>
      <c r="H43" s="299"/>
    </row>
    <row r="44" spans="1:8" s="250" customFormat="1" ht="27" customHeight="1">
      <c r="A44" s="324"/>
      <c r="B44" s="322"/>
      <c r="C44" s="251" t="s">
        <v>107</v>
      </c>
      <c r="D44" s="278" t="s">
        <v>49</v>
      </c>
      <c r="E44" s="280"/>
      <c r="F44" s="280"/>
      <c r="G44" s="280"/>
      <c r="H44" s="299"/>
    </row>
    <row r="45" spans="1:8" ht="27" customHeight="1">
      <c r="A45" s="335">
        <v>5</v>
      </c>
      <c r="B45" s="307" t="s">
        <v>34</v>
      </c>
      <c r="C45" s="40" t="s">
        <v>59</v>
      </c>
      <c r="D45" s="282">
        <v>2</v>
      </c>
      <c r="E45" s="251"/>
      <c r="F45" s="281" t="s">
        <v>49</v>
      </c>
      <c r="G45" s="281" t="s">
        <v>49</v>
      </c>
      <c r="H45" s="303"/>
    </row>
    <row r="46" spans="1:8" ht="27" customHeight="1">
      <c r="A46" s="335"/>
      <c r="B46" s="307"/>
      <c r="C46" s="40" t="s">
        <v>54</v>
      </c>
      <c r="D46" s="5" t="s">
        <v>49</v>
      </c>
      <c r="E46" s="40"/>
      <c r="F46" s="40"/>
      <c r="G46" s="40"/>
      <c r="H46" s="304"/>
    </row>
    <row r="47" spans="1:8" ht="21" customHeight="1">
      <c r="A47" s="327" t="s">
        <v>60</v>
      </c>
      <c r="B47" s="310"/>
      <c r="C47" s="39"/>
      <c r="D47" s="5"/>
      <c r="E47" s="122">
        <f>E40+E41+E42+E46</f>
        <v>0</v>
      </c>
      <c r="F47" s="325" t="s">
        <v>215</v>
      </c>
      <c r="G47" s="326"/>
    </row>
    <row r="48" spans="1:8" ht="39.75" customHeight="1">
      <c r="A48" s="328" t="s">
        <v>217</v>
      </c>
      <c r="B48" s="329"/>
      <c r="C48" s="329"/>
      <c r="D48" s="329"/>
      <c r="E48" s="329"/>
      <c r="F48" s="329"/>
      <c r="G48" s="329"/>
    </row>
    <row r="49" spans="3:3" ht="16.5" customHeight="1">
      <c r="C49" s="4"/>
    </row>
    <row r="50" spans="3:3" ht="16.5" customHeight="1">
      <c r="C50" s="4"/>
    </row>
    <row r="51" spans="3:3" ht="16.5" customHeight="1">
      <c r="C51" s="4"/>
    </row>
    <row r="52" spans="3:3" ht="16.5" customHeight="1">
      <c r="C52" s="4"/>
    </row>
    <row r="53" spans="3:3" ht="16.5" customHeight="1">
      <c r="C53" s="4"/>
    </row>
    <row r="54" spans="3:3" ht="16.5" customHeight="1">
      <c r="C54" s="4"/>
    </row>
    <row r="55" spans="3:3" ht="16.5" customHeight="1">
      <c r="C55" s="4"/>
    </row>
    <row r="56" spans="3:3" ht="16.5" customHeight="1">
      <c r="C56" s="4"/>
    </row>
    <row r="57" spans="3:3" ht="16.5" customHeight="1">
      <c r="C57" s="4"/>
    </row>
    <row r="58" spans="3:3" ht="16.5" customHeight="1">
      <c r="C58" s="4"/>
    </row>
    <row r="59" spans="3:3" ht="16.5" customHeight="1">
      <c r="C59" s="4"/>
    </row>
    <row r="60" spans="3:3" ht="16.5" customHeight="1">
      <c r="C60" s="4"/>
    </row>
    <row r="61" spans="3:3" ht="16.5" customHeight="1">
      <c r="C61" s="4"/>
    </row>
    <row r="62" spans="3:3" ht="16.5" customHeight="1">
      <c r="C62" s="4"/>
    </row>
    <row r="63" spans="3:3" ht="16.5" customHeight="1">
      <c r="C63" s="4"/>
    </row>
    <row r="64" spans="3:3" ht="16.5" customHeight="1">
      <c r="C64" s="4"/>
    </row>
    <row r="65" spans="3:3" ht="16.5" customHeight="1">
      <c r="C65" s="4"/>
    </row>
    <row r="66" spans="3:3" ht="16.5" customHeight="1">
      <c r="C66" s="4"/>
    </row>
    <row r="67" spans="3:3" ht="16.5" customHeight="1">
      <c r="C67" s="4"/>
    </row>
    <row r="68" spans="3:3" ht="16.5" customHeight="1">
      <c r="C68" s="4"/>
    </row>
    <row r="69" spans="3:3" ht="16.5" customHeight="1">
      <c r="C69" s="4"/>
    </row>
    <row r="70" spans="3:3" ht="16.5" customHeight="1">
      <c r="C70" s="4"/>
    </row>
    <row r="71" spans="3:3" ht="16.5" customHeight="1">
      <c r="C71" s="4"/>
    </row>
    <row r="72" spans="3:3" ht="16.5" customHeight="1">
      <c r="C72" s="4"/>
    </row>
    <row r="73" spans="3:3" ht="16.5" customHeight="1">
      <c r="C73" s="4"/>
    </row>
    <row r="74" spans="3:3" ht="16.5" customHeight="1">
      <c r="C74" s="4"/>
    </row>
    <row r="75" spans="3:3" ht="16.5" customHeight="1">
      <c r="C75" s="4"/>
    </row>
    <row r="76" spans="3:3" ht="16.5" customHeight="1">
      <c r="C76" s="4"/>
    </row>
    <row r="77" spans="3:3" ht="16.5" customHeight="1">
      <c r="C77" s="4"/>
    </row>
    <row r="78" spans="3:3" ht="16.5" customHeight="1">
      <c r="C78" s="4"/>
    </row>
    <row r="79" spans="3:3" ht="16.5" customHeight="1">
      <c r="C79" s="4"/>
    </row>
    <row r="80" spans="3:3" ht="16.5" customHeight="1">
      <c r="C80" s="4"/>
    </row>
    <row r="81" spans="3:3" ht="16.5" customHeight="1">
      <c r="C81" s="4"/>
    </row>
    <row r="82" spans="3:3" ht="16.5" customHeight="1">
      <c r="C82" s="4"/>
    </row>
    <row r="83" spans="3:3" ht="16.5" customHeight="1">
      <c r="C83" s="4"/>
    </row>
    <row r="84" spans="3:3" ht="16.5" customHeight="1">
      <c r="C84" s="4"/>
    </row>
    <row r="85" spans="3:3" ht="16.5" customHeight="1">
      <c r="C85" s="4"/>
    </row>
    <row r="86" spans="3:3" ht="16.5" customHeight="1">
      <c r="C86" s="4"/>
    </row>
    <row r="87" spans="3:3" ht="16.5" customHeight="1">
      <c r="C87" s="4"/>
    </row>
    <row r="88" spans="3:3" ht="16.5" customHeight="1">
      <c r="C88" s="4"/>
    </row>
    <row r="89" spans="3:3" ht="16.5" customHeight="1">
      <c r="C89" s="4"/>
    </row>
    <row r="90" spans="3:3" ht="16.5" customHeight="1">
      <c r="C90" s="4"/>
    </row>
    <row r="91" spans="3:3" ht="16.5" customHeight="1">
      <c r="C91" s="4"/>
    </row>
    <row r="92" spans="3:3" ht="16.5" customHeight="1">
      <c r="C92" s="4"/>
    </row>
    <row r="93" spans="3:3" ht="16.5" customHeight="1">
      <c r="C93" s="4"/>
    </row>
    <row r="94" spans="3:3" ht="16.5" customHeight="1">
      <c r="C94" s="4"/>
    </row>
    <row r="95" spans="3:3" ht="16.5" customHeight="1">
      <c r="C95" s="4"/>
    </row>
    <row r="96" spans="3:3" ht="16.5" customHeight="1">
      <c r="C96" s="4"/>
    </row>
    <row r="97" spans="3:3" ht="16.5" customHeight="1">
      <c r="C97" s="4"/>
    </row>
    <row r="98" spans="3:3" ht="16.5" customHeight="1">
      <c r="C98" s="4"/>
    </row>
    <row r="99" spans="3:3" ht="16.5" customHeight="1">
      <c r="C99" s="4"/>
    </row>
    <row r="100" spans="3:3" ht="16.5" customHeight="1">
      <c r="C100" s="4"/>
    </row>
    <row r="101" spans="3:3" ht="16.5" customHeight="1">
      <c r="C101" s="4"/>
    </row>
    <row r="102" spans="3:3" ht="16.5" customHeight="1">
      <c r="C102" s="4"/>
    </row>
    <row r="103" spans="3:3" ht="16.5" customHeight="1">
      <c r="C103" s="4"/>
    </row>
    <row r="104" spans="3:3" ht="16.5" customHeight="1">
      <c r="C104" s="4"/>
    </row>
    <row r="105" spans="3:3" ht="16.5" customHeight="1">
      <c r="C105" s="4"/>
    </row>
    <row r="106" spans="3:3" ht="16.5" customHeight="1">
      <c r="C106" s="4"/>
    </row>
    <row r="107" spans="3:3" ht="16.5" customHeight="1">
      <c r="C107" s="4"/>
    </row>
    <row r="108" spans="3:3" ht="16.5" customHeight="1">
      <c r="C108" s="4"/>
    </row>
    <row r="109" spans="3:3" ht="16.5" customHeight="1">
      <c r="C109" s="4"/>
    </row>
    <row r="110" spans="3:3" ht="16.5" customHeight="1">
      <c r="C110" s="4"/>
    </row>
    <row r="111" spans="3:3" ht="16.5" customHeight="1">
      <c r="C111" s="4"/>
    </row>
    <row r="112" spans="3:3" ht="16.5" customHeight="1">
      <c r="C112" s="4"/>
    </row>
    <row r="113" spans="3:3" ht="16.5" customHeight="1">
      <c r="C113" s="4"/>
    </row>
    <row r="114" spans="3:3" ht="16.5" customHeight="1">
      <c r="C114" s="4"/>
    </row>
    <row r="115" spans="3:3" ht="16.5" customHeight="1">
      <c r="C115" s="4"/>
    </row>
    <row r="116" spans="3:3" ht="16.5" customHeight="1">
      <c r="C116" s="4"/>
    </row>
    <row r="117" spans="3:3" ht="16.5" customHeight="1">
      <c r="C117" s="4"/>
    </row>
    <row r="118" spans="3:3" ht="16.5" customHeight="1">
      <c r="C118" s="4"/>
    </row>
    <row r="119" spans="3:3" ht="16.5" customHeight="1">
      <c r="C119" s="4"/>
    </row>
    <row r="120" spans="3:3" ht="16.5" customHeight="1">
      <c r="C120" s="4"/>
    </row>
    <row r="121" spans="3:3" ht="16.5" customHeight="1">
      <c r="C121" s="4"/>
    </row>
    <row r="122" spans="3:3" ht="16.5" customHeight="1">
      <c r="C122" s="4"/>
    </row>
    <row r="123" spans="3:3" ht="16.5" customHeight="1">
      <c r="C123" s="4"/>
    </row>
    <row r="124" spans="3:3" ht="16.5" customHeight="1">
      <c r="C124" s="4"/>
    </row>
    <row r="125" spans="3:3" ht="16.5" customHeight="1">
      <c r="C125" s="4"/>
    </row>
    <row r="126" spans="3:3" ht="16.5" customHeight="1">
      <c r="C126" s="4"/>
    </row>
    <row r="127" spans="3:3" ht="16.5" customHeight="1">
      <c r="C127" s="4"/>
    </row>
    <row r="128" spans="3:3" ht="16.5" customHeight="1">
      <c r="C128" s="4"/>
    </row>
    <row r="129" spans="3:3" ht="16.5" customHeight="1">
      <c r="C129" s="4"/>
    </row>
    <row r="130" spans="3:3" ht="16.5" customHeight="1">
      <c r="C130" s="4"/>
    </row>
    <row r="131" spans="3:3" ht="16.5" customHeight="1">
      <c r="C131" s="4"/>
    </row>
    <row r="132" spans="3:3" ht="16.5" customHeight="1">
      <c r="C132" s="4"/>
    </row>
    <row r="133" spans="3:3" ht="16.5" customHeight="1">
      <c r="C133" s="4"/>
    </row>
    <row r="134" spans="3:3" ht="16.5" customHeight="1">
      <c r="C134" s="4"/>
    </row>
    <row r="135" spans="3:3" ht="16.5" customHeight="1">
      <c r="C135" s="4"/>
    </row>
    <row r="136" spans="3:3" ht="16.5" customHeight="1">
      <c r="C136" s="4"/>
    </row>
    <row r="137" spans="3:3" ht="16.5" customHeight="1">
      <c r="C137" s="4"/>
    </row>
    <row r="138" spans="3:3" ht="16.5" customHeight="1">
      <c r="C138" s="4"/>
    </row>
    <row r="139" spans="3:3" ht="16.5" customHeight="1">
      <c r="C139" s="4"/>
    </row>
    <row r="140" spans="3:3" ht="16.5" customHeight="1">
      <c r="C140" s="4"/>
    </row>
    <row r="141" spans="3:3" ht="16.5" customHeight="1">
      <c r="C141" s="4"/>
    </row>
    <row r="142" spans="3:3" ht="16.5" customHeight="1">
      <c r="C142" s="4"/>
    </row>
    <row r="143" spans="3:3" ht="16.5" customHeight="1">
      <c r="C143" s="4"/>
    </row>
    <row r="144" spans="3:3" ht="16.5" customHeight="1">
      <c r="C144" s="4"/>
    </row>
    <row r="145" spans="3:3" ht="16.5" customHeight="1">
      <c r="C145" s="4"/>
    </row>
    <row r="146" spans="3:3" ht="16.5" customHeight="1">
      <c r="C146" s="4"/>
    </row>
    <row r="147" spans="3:3" ht="16.5" customHeight="1">
      <c r="C147" s="4"/>
    </row>
    <row r="148" spans="3:3" ht="16.5" customHeight="1">
      <c r="C148" s="4"/>
    </row>
    <row r="149" spans="3:3" ht="16.5" customHeight="1">
      <c r="C149" s="4"/>
    </row>
    <row r="150" spans="3:3" ht="16.5" customHeight="1">
      <c r="C150" s="4"/>
    </row>
    <row r="151" spans="3:3" ht="16.5" customHeight="1">
      <c r="C151" s="4"/>
    </row>
    <row r="152" spans="3:3" ht="16.5" customHeight="1">
      <c r="C152" s="4"/>
    </row>
    <row r="153" spans="3:3" ht="16.5" customHeight="1">
      <c r="C153" s="4"/>
    </row>
    <row r="154" spans="3:3" ht="16.5" customHeight="1">
      <c r="C154" s="4"/>
    </row>
    <row r="155" spans="3:3" ht="16.5" customHeight="1">
      <c r="C155" s="4"/>
    </row>
    <row r="156" spans="3:3" ht="16.5" customHeight="1">
      <c r="C156" s="4"/>
    </row>
    <row r="157" spans="3:3" ht="16.5" customHeight="1">
      <c r="C157" s="4"/>
    </row>
    <row r="158" spans="3:3" ht="16.5" customHeight="1">
      <c r="C158" s="4"/>
    </row>
    <row r="159" spans="3:3" ht="16.5" customHeight="1">
      <c r="C159" s="4"/>
    </row>
    <row r="160" spans="3:3" ht="16.5" customHeight="1">
      <c r="C160" s="4"/>
    </row>
    <row r="161" spans="3:3" ht="16.5" customHeight="1">
      <c r="C161" s="4"/>
    </row>
    <row r="162" spans="3:3" ht="16.5" customHeight="1">
      <c r="C162" s="4"/>
    </row>
    <row r="163" spans="3:3" ht="16.5" customHeight="1">
      <c r="C163" s="4"/>
    </row>
    <row r="164" spans="3:3" ht="16.5" customHeight="1">
      <c r="C164" s="4"/>
    </row>
    <row r="165" spans="3:3" ht="16.5" customHeight="1">
      <c r="C165" s="4"/>
    </row>
    <row r="166" spans="3:3" ht="16.5" customHeight="1">
      <c r="C166" s="4"/>
    </row>
    <row r="167" spans="3:3" ht="16.5" customHeight="1">
      <c r="C167" s="4"/>
    </row>
    <row r="168" spans="3:3" ht="16.5" customHeight="1">
      <c r="C168" s="4"/>
    </row>
    <row r="169" spans="3:3" ht="16.5" customHeight="1">
      <c r="C169" s="4"/>
    </row>
    <row r="170" spans="3:3" ht="16.5" customHeight="1">
      <c r="C170" s="4"/>
    </row>
    <row r="171" spans="3:3" ht="16.5" customHeight="1">
      <c r="C171" s="4"/>
    </row>
    <row r="172" spans="3:3" ht="16.5" customHeight="1">
      <c r="C172" s="4"/>
    </row>
    <row r="173" spans="3:3" ht="16.5" customHeight="1">
      <c r="C173" s="4"/>
    </row>
    <row r="174" spans="3:3" ht="16.5" customHeight="1">
      <c r="C174" s="4"/>
    </row>
    <row r="175" spans="3:3" ht="16.5" customHeight="1">
      <c r="C175" s="4"/>
    </row>
    <row r="176" spans="3:3" ht="16.5" customHeight="1">
      <c r="C176" s="4"/>
    </row>
    <row r="177" spans="3:3" ht="16.5" customHeight="1">
      <c r="C177" s="4"/>
    </row>
    <row r="178" spans="3:3" ht="16.5" customHeight="1">
      <c r="C178" s="4"/>
    </row>
    <row r="179" spans="3:3" ht="16.5" customHeight="1">
      <c r="C179" s="4"/>
    </row>
    <row r="180" spans="3:3" ht="16.5" customHeight="1">
      <c r="C180" s="4"/>
    </row>
    <row r="181" spans="3:3" ht="16.5" customHeight="1">
      <c r="C181" s="4"/>
    </row>
    <row r="182" spans="3:3" ht="16.5" customHeight="1">
      <c r="C182" s="4"/>
    </row>
    <row r="183" spans="3:3" ht="16.5" customHeight="1">
      <c r="C183" s="4"/>
    </row>
    <row r="184" spans="3:3" ht="16.5" customHeight="1">
      <c r="C184" s="4"/>
    </row>
    <row r="185" spans="3:3" ht="16.5" customHeight="1">
      <c r="C185" s="4"/>
    </row>
    <row r="186" spans="3:3" ht="16.5" customHeight="1">
      <c r="C186" s="4"/>
    </row>
    <row r="187" spans="3:3" ht="16.5" customHeight="1">
      <c r="C187" s="4"/>
    </row>
    <row r="188" spans="3:3" ht="16.5" customHeight="1">
      <c r="C188" s="4"/>
    </row>
    <row r="189" spans="3:3" ht="16.5" customHeight="1">
      <c r="C189" s="4"/>
    </row>
    <row r="190" spans="3:3" ht="16.5" customHeight="1">
      <c r="C190" s="4"/>
    </row>
    <row r="191" spans="3:3" ht="16.5" customHeight="1">
      <c r="C191" s="4"/>
    </row>
    <row r="192" spans="3:3" ht="16.5" customHeight="1">
      <c r="C192" s="4"/>
    </row>
    <row r="193" spans="3:3" ht="16.5" customHeight="1">
      <c r="C193" s="4"/>
    </row>
    <row r="194" spans="3:3" ht="16.5" customHeight="1">
      <c r="C194" s="4"/>
    </row>
    <row r="195" spans="3:3" ht="16.5" customHeight="1">
      <c r="C195" s="4"/>
    </row>
    <row r="196" spans="3:3" ht="16.5" customHeight="1">
      <c r="C196" s="4"/>
    </row>
    <row r="197" spans="3:3" ht="16.5" customHeight="1">
      <c r="C197" s="4"/>
    </row>
    <row r="198" spans="3:3" ht="16.5" customHeight="1">
      <c r="C198" s="4"/>
    </row>
    <row r="199" spans="3:3" ht="16.5" customHeight="1">
      <c r="C199" s="4"/>
    </row>
    <row r="200" spans="3:3" ht="16.5" customHeight="1">
      <c r="C200" s="4"/>
    </row>
    <row r="201" spans="3:3" ht="16.5" customHeight="1">
      <c r="C201" s="4"/>
    </row>
    <row r="202" spans="3:3" ht="16.5" customHeight="1">
      <c r="C202" s="4"/>
    </row>
    <row r="203" spans="3:3" ht="16.5" customHeight="1">
      <c r="C203" s="4"/>
    </row>
    <row r="204" spans="3:3" ht="16.5" customHeight="1">
      <c r="C204" s="4"/>
    </row>
    <row r="205" spans="3:3" ht="16.5" customHeight="1">
      <c r="C205" s="4"/>
    </row>
    <row r="206" spans="3:3" ht="16.5" customHeight="1">
      <c r="C206" s="4"/>
    </row>
    <row r="207" spans="3:3" ht="16.5" customHeight="1">
      <c r="C207" s="4"/>
    </row>
    <row r="208" spans="3:3" ht="16.5" customHeight="1">
      <c r="C208" s="4"/>
    </row>
    <row r="209" spans="3:3" ht="16.5" customHeight="1">
      <c r="C209" s="4"/>
    </row>
    <row r="210" spans="3:3" ht="16.5" customHeight="1">
      <c r="C210" s="4"/>
    </row>
    <row r="211" spans="3:3" ht="16.5" customHeight="1">
      <c r="C211" s="4"/>
    </row>
    <row r="212" spans="3:3" ht="16.5" customHeight="1">
      <c r="C212" s="4"/>
    </row>
    <row r="213" spans="3:3" ht="16.5" customHeight="1">
      <c r="C213" s="4"/>
    </row>
    <row r="214" spans="3:3" ht="16.5" customHeight="1">
      <c r="C214" s="4"/>
    </row>
    <row r="215" spans="3:3" ht="16.5" customHeight="1">
      <c r="C215" s="4"/>
    </row>
    <row r="216" spans="3:3" ht="16.5" customHeight="1">
      <c r="C216" s="4"/>
    </row>
    <row r="217" spans="3:3" ht="16.5" customHeight="1">
      <c r="C217" s="4"/>
    </row>
    <row r="218" spans="3:3" ht="16.5" customHeight="1">
      <c r="C218" s="4"/>
    </row>
    <row r="219" spans="3:3" ht="16.5" customHeight="1">
      <c r="C219" s="4"/>
    </row>
    <row r="220" spans="3:3" ht="16.5" customHeight="1">
      <c r="C220" s="4"/>
    </row>
    <row r="221" spans="3:3" ht="16.5" customHeight="1">
      <c r="C221" s="4"/>
    </row>
    <row r="222" spans="3:3" ht="16.5" customHeight="1">
      <c r="C222" s="4"/>
    </row>
    <row r="223" spans="3:3" ht="16.5" customHeight="1">
      <c r="C223" s="4"/>
    </row>
    <row r="224" spans="3:3" ht="16.5" customHeight="1">
      <c r="C224" s="4"/>
    </row>
    <row r="225" spans="3:3" ht="16.5" customHeight="1">
      <c r="C225" s="4"/>
    </row>
    <row r="226" spans="3:3" ht="16.5" customHeight="1">
      <c r="C226" s="4"/>
    </row>
    <row r="227" spans="3:3" ht="16.5" customHeight="1">
      <c r="C227" s="4"/>
    </row>
    <row r="228" spans="3:3" ht="16.5" customHeight="1">
      <c r="C228" s="4"/>
    </row>
    <row r="229" spans="3:3" ht="16.5" customHeight="1">
      <c r="C229" s="4"/>
    </row>
    <row r="230" spans="3:3" ht="16.5" customHeight="1">
      <c r="C230" s="4"/>
    </row>
    <row r="231" spans="3:3" ht="16.5" customHeight="1">
      <c r="C231" s="4"/>
    </row>
    <row r="232" spans="3:3" ht="16.5" customHeight="1">
      <c r="C232" s="4"/>
    </row>
    <row r="233" spans="3:3" ht="16.5" customHeight="1">
      <c r="C233" s="4"/>
    </row>
    <row r="234" spans="3:3" ht="16.5" customHeight="1">
      <c r="C234" s="4"/>
    </row>
    <row r="235" spans="3:3" ht="16.5" customHeight="1">
      <c r="C235" s="4"/>
    </row>
    <row r="236" spans="3:3" ht="16.5" customHeight="1">
      <c r="C236" s="4"/>
    </row>
    <row r="237" spans="3:3" ht="16.5" customHeight="1">
      <c r="C237" s="4"/>
    </row>
    <row r="238" spans="3:3" ht="16.5" customHeight="1">
      <c r="C238" s="4"/>
    </row>
    <row r="239" spans="3:3" ht="16.5" customHeight="1">
      <c r="C239" s="4"/>
    </row>
    <row r="240" spans="3:3" ht="16.5" customHeight="1">
      <c r="C240" s="4"/>
    </row>
    <row r="241" spans="3:3" ht="16.5" customHeight="1">
      <c r="C241" s="4"/>
    </row>
    <row r="242" spans="3:3" ht="16.5" customHeight="1">
      <c r="C242" s="4"/>
    </row>
    <row r="243" spans="3:3" ht="16.5" customHeight="1">
      <c r="C243" s="4"/>
    </row>
    <row r="244" spans="3:3" ht="16.5" customHeight="1">
      <c r="C244" s="4"/>
    </row>
    <row r="245" spans="3:3" ht="16.5" customHeight="1">
      <c r="C245" s="4"/>
    </row>
    <row r="246" spans="3:3" ht="16.5" customHeight="1">
      <c r="C246" s="4"/>
    </row>
    <row r="247" spans="3:3" ht="16.5" customHeight="1">
      <c r="C247" s="4"/>
    </row>
    <row r="248" spans="3:3" ht="16.5" customHeight="1">
      <c r="C248" s="4"/>
    </row>
    <row r="249" spans="3:3" ht="16.5" customHeight="1">
      <c r="C249" s="4"/>
    </row>
    <row r="250" spans="3:3" ht="16.5" customHeight="1">
      <c r="C250" s="4"/>
    </row>
    <row r="251" spans="3:3" ht="16.5" customHeight="1">
      <c r="C251" s="4"/>
    </row>
    <row r="252" spans="3:3" ht="16.5" customHeight="1">
      <c r="C252" s="4"/>
    </row>
    <row r="253" spans="3:3" ht="16.5" customHeight="1">
      <c r="C253" s="4"/>
    </row>
    <row r="254" spans="3:3" ht="16.5" customHeight="1">
      <c r="C254" s="4"/>
    </row>
    <row r="255" spans="3:3" ht="16.5" customHeight="1">
      <c r="C255" s="4"/>
    </row>
    <row r="256" spans="3:3" ht="16.5" customHeight="1">
      <c r="C256" s="4"/>
    </row>
    <row r="257" spans="3:3" ht="16.5" customHeight="1">
      <c r="C257" s="4"/>
    </row>
    <row r="258" spans="3:3" ht="16.5" customHeight="1">
      <c r="C258" s="4"/>
    </row>
    <row r="259" spans="3:3" ht="16.5" customHeight="1">
      <c r="C259" s="4"/>
    </row>
    <row r="260" spans="3:3" ht="16.5" customHeight="1">
      <c r="C260" s="4"/>
    </row>
    <row r="261" spans="3:3" ht="16.5" customHeight="1">
      <c r="C261" s="4"/>
    </row>
    <row r="262" spans="3:3" ht="16.5" customHeight="1">
      <c r="C262" s="4"/>
    </row>
    <row r="263" spans="3:3" ht="16.5" customHeight="1">
      <c r="C263" s="4"/>
    </row>
    <row r="264" spans="3:3" ht="16.5" customHeight="1">
      <c r="C264" s="4"/>
    </row>
    <row r="265" spans="3:3" ht="16.5" customHeight="1">
      <c r="C265" s="4"/>
    </row>
    <row r="266" spans="3:3" ht="16.5" customHeight="1">
      <c r="C266" s="4"/>
    </row>
    <row r="267" spans="3:3" ht="16.5" customHeight="1">
      <c r="C267" s="4"/>
    </row>
    <row r="268" spans="3:3" ht="16.5" customHeight="1">
      <c r="C268" s="4"/>
    </row>
    <row r="269" spans="3:3" ht="16.5" customHeight="1">
      <c r="C269" s="4"/>
    </row>
    <row r="270" spans="3:3" ht="16.5" customHeight="1">
      <c r="C270" s="4"/>
    </row>
    <row r="271" spans="3:3" ht="16.5" customHeight="1">
      <c r="C271" s="4"/>
    </row>
    <row r="272" spans="3:3" ht="16.5" customHeight="1">
      <c r="C272" s="4"/>
    </row>
    <row r="273" spans="3:3" ht="16.5" customHeight="1">
      <c r="C273" s="4"/>
    </row>
    <row r="274" spans="3:3" ht="16.5" customHeight="1">
      <c r="C274" s="4"/>
    </row>
    <row r="275" spans="3:3" ht="16.5" customHeight="1">
      <c r="C275" s="4"/>
    </row>
    <row r="276" spans="3:3" ht="16.5" customHeight="1">
      <c r="C276" s="4"/>
    </row>
    <row r="277" spans="3:3" ht="16.5" customHeight="1">
      <c r="C277" s="4"/>
    </row>
    <row r="278" spans="3:3" ht="16.5" customHeight="1">
      <c r="C278" s="4"/>
    </row>
    <row r="279" spans="3:3" ht="16.5" customHeight="1">
      <c r="C279" s="4"/>
    </row>
    <row r="280" spans="3:3" ht="16.5" customHeight="1">
      <c r="C280" s="4"/>
    </row>
    <row r="281" spans="3:3" ht="16.5" customHeight="1">
      <c r="C281" s="4"/>
    </row>
    <row r="282" spans="3:3" ht="16.5" customHeight="1">
      <c r="C282" s="4"/>
    </row>
    <row r="283" spans="3:3" ht="16.5" customHeight="1">
      <c r="C283" s="4"/>
    </row>
    <row r="284" spans="3:3" ht="16.5" customHeight="1">
      <c r="C284" s="4"/>
    </row>
    <row r="285" spans="3:3" ht="16.5" customHeight="1">
      <c r="C285" s="4"/>
    </row>
    <row r="286" spans="3:3" ht="16.5" customHeight="1">
      <c r="C286" s="4"/>
    </row>
    <row r="287" spans="3:3" ht="16.5" customHeight="1">
      <c r="C287" s="4"/>
    </row>
    <row r="288" spans="3:3" ht="16.5" customHeight="1">
      <c r="C288" s="4"/>
    </row>
    <row r="289" spans="3:3" ht="16.5" customHeight="1">
      <c r="C289" s="4"/>
    </row>
    <row r="290" spans="3:3" ht="16.5" customHeight="1">
      <c r="C290" s="4"/>
    </row>
    <row r="291" spans="3:3" ht="16.5" customHeight="1">
      <c r="C291" s="4"/>
    </row>
    <row r="292" spans="3:3" ht="16.5" customHeight="1">
      <c r="C292" s="4"/>
    </row>
    <row r="293" spans="3:3" ht="16.5" customHeight="1">
      <c r="C293" s="4"/>
    </row>
    <row r="294" spans="3:3" ht="16.5" customHeight="1">
      <c r="C294" s="4"/>
    </row>
    <row r="295" spans="3:3" ht="16.5" customHeight="1">
      <c r="C295" s="4"/>
    </row>
    <row r="296" spans="3:3" ht="16.5" customHeight="1">
      <c r="C296" s="4"/>
    </row>
    <row r="297" spans="3:3" ht="16.5" customHeight="1">
      <c r="C297" s="4"/>
    </row>
    <row r="298" spans="3:3" ht="16.5" customHeight="1">
      <c r="C298" s="4"/>
    </row>
    <row r="299" spans="3:3" ht="16.5" customHeight="1">
      <c r="C299" s="4"/>
    </row>
    <row r="300" spans="3:3" ht="16.5" customHeight="1">
      <c r="C300" s="4"/>
    </row>
    <row r="301" spans="3:3" ht="16.5" customHeight="1">
      <c r="C301" s="4"/>
    </row>
    <row r="302" spans="3:3" ht="16.5" customHeight="1">
      <c r="C302" s="4"/>
    </row>
    <row r="303" spans="3:3" ht="16.5" customHeight="1">
      <c r="C303" s="4"/>
    </row>
    <row r="304" spans="3:3" ht="16.5" customHeight="1">
      <c r="C304" s="4"/>
    </row>
    <row r="305" spans="3:3" ht="16.5" customHeight="1">
      <c r="C305" s="4"/>
    </row>
    <row r="306" spans="3:3" ht="16.5" customHeight="1">
      <c r="C306" s="4"/>
    </row>
    <row r="307" spans="3:3" ht="16.5" customHeight="1">
      <c r="C307" s="4"/>
    </row>
    <row r="308" spans="3:3" ht="16.5" customHeight="1">
      <c r="C308" s="4"/>
    </row>
    <row r="309" spans="3:3" ht="16.5" customHeight="1">
      <c r="C309" s="4"/>
    </row>
    <row r="310" spans="3:3" ht="16.5" customHeight="1">
      <c r="C310" s="4"/>
    </row>
    <row r="311" spans="3:3" ht="16.5" customHeight="1">
      <c r="C311" s="4"/>
    </row>
    <row r="312" spans="3:3" ht="16.5" customHeight="1">
      <c r="C312" s="4"/>
    </row>
    <row r="313" spans="3:3" ht="16.5" customHeight="1">
      <c r="C313" s="4"/>
    </row>
    <row r="314" spans="3:3" ht="16.5" customHeight="1">
      <c r="C314" s="4"/>
    </row>
    <row r="315" spans="3:3" ht="16.5" customHeight="1">
      <c r="C315" s="4"/>
    </row>
    <row r="316" spans="3:3" ht="16.5" customHeight="1">
      <c r="C316" s="4"/>
    </row>
    <row r="317" spans="3:3" ht="16.5" customHeight="1">
      <c r="C317" s="4"/>
    </row>
    <row r="318" spans="3:3" ht="16.5" customHeight="1">
      <c r="C318" s="4"/>
    </row>
    <row r="319" spans="3:3" ht="16.5" customHeight="1">
      <c r="C319" s="4"/>
    </row>
    <row r="320" spans="3:3" ht="16.5" customHeight="1">
      <c r="C320" s="4"/>
    </row>
    <row r="321" spans="3:3" ht="16.5" customHeight="1">
      <c r="C321" s="4"/>
    </row>
    <row r="322" spans="3:3" ht="16.5" customHeight="1">
      <c r="C322" s="4"/>
    </row>
    <row r="323" spans="3:3" ht="16.5" customHeight="1">
      <c r="C323" s="4"/>
    </row>
    <row r="324" spans="3:3" ht="16.5" customHeight="1">
      <c r="C324" s="4"/>
    </row>
    <row r="325" spans="3:3" ht="16.5" customHeight="1">
      <c r="C325" s="4"/>
    </row>
    <row r="326" spans="3:3" ht="16.5" customHeight="1">
      <c r="C326" s="4"/>
    </row>
    <row r="327" spans="3:3" ht="16.5" customHeight="1">
      <c r="C327" s="4"/>
    </row>
    <row r="328" spans="3:3" ht="16.5" customHeight="1">
      <c r="C328" s="4"/>
    </row>
    <row r="329" spans="3:3" ht="16.5" customHeight="1">
      <c r="C329" s="4"/>
    </row>
    <row r="330" spans="3:3" ht="16.5" customHeight="1">
      <c r="C330" s="4"/>
    </row>
    <row r="331" spans="3:3" ht="16.5" customHeight="1">
      <c r="C331" s="4"/>
    </row>
    <row r="332" spans="3:3" ht="16.5" customHeight="1">
      <c r="C332" s="4"/>
    </row>
    <row r="333" spans="3:3" ht="16.5" customHeight="1">
      <c r="C333" s="4"/>
    </row>
    <row r="334" spans="3:3" ht="16.5" customHeight="1">
      <c r="C334" s="4"/>
    </row>
    <row r="335" spans="3:3" ht="16.5" customHeight="1">
      <c r="C335" s="4"/>
    </row>
    <row r="336" spans="3:3" ht="16.5" customHeight="1">
      <c r="C336" s="4"/>
    </row>
    <row r="337" spans="3:3" ht="16.5" customHeight="1">
      <c r="C337" s="4"/>
    </row>
    <row r="338" spans="3:3" ht="16.5" customHeight="1">
      <c r="C338" s="4"/>
    </row>
    <row r="339" spans="3:3" ht="16.5" customHeight="1">
      <c r="C339" s="4"/>
    </row>
    <row r="340" spans="3:3" ht="16.5" customHeight="1">
      <c r="C340" s="4"/>
    </row>
    <row r="341" spans="3:3" ht="16.5" customHeight="1">
      <c r="C341" s="4"/>
    </row>
    <row r="342" spans="3:3" ht="16.5" customHeight="1">
      <c r="C342" s="4"/>
    </row>
    <row r="343" spans="3:3" ht="16.5" customHeight="1">
      <c r="C343" s="4"/>
    </row>
    <row r="344" spans="3:3" ht="16.5" customHeight="1">
      <c r="C344" s="4"/>
    </row>
    <row r="345" spans="3:3" ht="16.5" customHeight="1">
      <c r="C345" s="4"/>
    </row>
    <row r="346" spans="3:3" ht="16.5" customHeight="1">
      <c r="C346" s="4"/>
    </row>
    <row r="347" spans="3:3" ht="16.5" customHeight="1">
      <c r="C347" s="4"/>
    </row>
    <row r="348" spans="3:3" ht="16.5" customHeight="1">
      <c r="C348" s="4"/>
    </row>
    <row r="349" spans="3:3" ht="16.5" customHeight="1">
      <c r="C349" s="4"/>
    </row>
    <row r="350" spans="3:3" ht="16.5" customHeight="1">
      <c r="C350" s="4"/>
    </row>
    <row r="351" spans="3:3" ht="16.5" customHeight="1">
      <c r="C351" s="4"/>
    </row>
    <row r="352" spans="3:3" ht="16.5" customHeight="1">
      <c r="C352" s="4"/>
    </row>
    <row r="353" spans="3:3" ht="16.5" customHeight="1">
      <c r="C353" s="4"/>
    </row>
    <row r="354" spans="3:3" ht="16.5" customHeight="1">
      <c r="C354" s="4"/>
    </row>
    <row r="355" spans="3:3" ht="16.5" customHeight="1">
      <c r="C355" s="4"/>
    </row>
    <row r="356" spans="3:3" ht="16.5" customHeight="1">
      <c r="C356" s="4"/>
    </row>
    <row r="357" spans="3:3" ht="16.5" customHeight="1">
      <c r="C357" s="4"/>
    </row>
    <row r="358" spans="3:3" ht="16.5" customHeight="1">
      <c r="C358" s="4"/>
    </row>
    <row r="359" spans="3:3" ht="16.5" customHeight="1">
      <c r="C359" s="4"/>
    </row>
    <row r="360" spans="3:3" ht="16.5" customHeight="1">
      <c r="C360" s="4"/>
    </row>
    <row r="361" spans="3:3" ht="16.5" customHeight="1">
      <c r="C361" s="4"/>
    </row>
    <row r="362" spans="3:3" ht="16.5" customHeight="1">
      <c r="C362" s="4"/>
    </row>
    <row r="363" spans="3:3" ht="16.5" customHeight="1">
      <c r="C363" s="4"/>
    </row>
    <row r="364" spans="3:3" ht="16.5" customHeight="1">
      <c r="C364" s="4"/>
    </row>
    <row r="365" spans="3:3" ht="16.5" customHeight="1">
      <c r="C365" s="4"/>
    </row>
    <row r="366" spans="3:3" ht="16.5" customHeight="1">
      <c r="C366" s="4"/>
    </row>
    <row r="367" spans="3:3" ht="16.5" customHeight="1">
      <c r="C367" s="4"/>
    </row>
    <row r="368" spans="3:3" ht="16.5" customHeight="1">
      <c r="C368" s="4"/>
    </row>
    <row r="369" spans="3:3" ht="16.5" customHeight="1">
      <c r="C369" s="4"/>
    </row>
    <row r="370" spans="3:3" ht="16.5" customHeight="1">
      <c r="C370" s="4"/>
    </row>
    <row r="371" spans="3:3" ht="16.5" customHeight="1">
      <c r="C371" s="4"/>
    </row>
    <row r="372" spans="3:3" ht="16.5" customHeight="1">
      <c r="C372" s="4"/>
    </row>
    <row r="373" spans="3:3" ht="16.5" customHeight="1">
      <c r="C373" s="4"/>
    </row>
    <row r="374" spans="3:3" ht="16.5" customHeight="1">
      <c r="C374" s="4"/>
    </row>
    <row r="375" spans="3:3" ht="16.5" customHeight="1">
      <c r="C375" s="4"/>
    </row>
    <row r="376" spans="3:3" ht="16.5" customHeight="1">
      <c r="C376" s="4"/>
    </row>
    <row r="377" spans="3:3" ht="16.5" customHeight="1">
      <c r="C377" s="4"/>
    </row>
    <row r="378" spans="3:3" ht="16.5" customHeight="1">
      <c r="C378" s="4"/>
    </row>
    <row r="379" spans="3:3" ht="16.5" customHeight="1">
      <c r="C379" s="4"/>
    </row>
    <row r="380" spans="3:3" ht="16.5" customHeight="1">
      <c r="C380" s="4"/>
    </row>
    <row r="381" spans="3:3" ht="16.5" customHeight="1">
      <c r="C381" s="4"/>
    </row>
    <row r="382" spans="3:3" ht="16.5" customHeight="1">
      <c r="C382" s="4"/>
    </row>
    <row r="383" spans="3:3" ht="16.5" customHeight="1">
      <c r="C383" s="4"/>
    </row>
    <row r="384" spans="3:3" ht="16.5" customHeight="1">
      <c r="C384" s="4"/>
    </row>
    <row r="385" spans="3:3" ht="16.5" customHeight="1">
      <c r="C385" s="4"/>
    </row>
    <row r="386" spans="3:3" ht="16.5" customHeight="1">
      <c r="C386" s="4"/>
    </row>
    <row r="387" spans="3:3" ht="16.5" customHeight="1">
      <c r="C387" s="4"/>
    </row>
    <row r="388" spans="3:3" ht="16.5" customHeight="1">
      <c r="C388" s="4"/>
    </row>
    <row r="389" spans="3:3" ht="16.5" customHeight="1">
      <c r="C389" s="4"/>
    </row>
    <row r="390" spans="3:3" ht="16.5" customHeight="1">
      <c r="C390" s="4"/>
    </row>
    <row r="391" spans="3:3" ht="16.5" customHeight="1">
      <c r="C391" s="4"/>
    </row>
    <row r="392" spans="3:3" ht="16.5" customHeight="1">
      <c r="C392" s="4"/>
    </row>
    <row r="393" spans="3:3" ht="16.5" customHeight="1">
      <c r="C393" s="4"/>
    </row>
    <row r="394" spans="3:3" ht="16.5" customHeight="1">
      <c r="C394" s="4"/>
    </row>
    <row r="395" spans="3:3" ht="16.5" customHeight="1">
      <c r="C395" s="4"/>
    </row>
    <row r="396" spans="3:3" ht="16.5" customHeight="1">
      <c r="C396" s="4"/>
    </row>
    <row r="397" spans="3:3" ht="16.5" customHeight="1">
      <c r="C397" s="4"/>
    </row>
    <row r="398" spans="3:3" ht="16.5" customHeight="1">
      <c r="C398" s="4"/>
    </row>
    <row r="399" spans="3:3" ht="16.5" customHeight="1">
      <c r="C399" s="4"/>
    </row>
    <row r="400" spans="3:3" ht="16.5" customHeight="1">
      <c r="C400" s="4"/>
    </row>
    <row r="401" spans="3:3" ht="16.5" customHeight="1">
      <c r="C401" s="4"/>
    </row>
    <row r="402" spans="3:3" ht="16.5" customHeight="1">
      <c r="C402" s="4"/>
    </row>
    <row r="403" spans="3:3" ht="16.5" customHeight="1">
      <c r="C403" s="4"/>
    </row>
    <row r="404" spans="3:3" ht="16.5" customHeight="1">
      <c r="C404" s="4"/>
    </row>
    <row r="405" spans="3:3" ht="16.5" customHeight="1">
      <c r="C405" s="4"/>
    </row>
    <row r="406" spans="3:3" ht="16.5" customHeight="1">
      <c r="C406" s="4"/>
    </row>
    <row r="407" spans="3:3" ht="16.5" customHeight="1">
      <c r="C407" s="4"/>
    </row>
    <row r="408" spans="3:3" ht="16.5" customHeight="1">
      <c r="C408" s="4"/>
    </row>
    <row r="409" spans="3:3" ht="16.5" customHeight="1">
      <c r="C409" s="4"/>
    </row>
    <row r="410" spans="3:3" ht="16.5" customHeight="1">
      <c r="C410" s="4"/>
    </row>
    <row r="411" spans="3:3" ht="16.5" customHeight="1">
      <c r="C411" s="4"/>
    </row>
    <row r="412" spans="3:3" ht="16.5" customHeight="1">
      <c r="C412" s="4"/>
    </row>
    <row r="413" spans="3:3" ht="16.5" customHeight="1">
      <c r="C413" s="4"/>
    </row>
    <row r="414" spans="3:3" ht="16.5" customHeight="1">
      <c r="C414" s="4"/>
    </row>
    <row r="415" spans="3:3" ht="16.5" customHeight="1">
      <c r="C415" s="4"/>
    </row>
    <row r="416" spans="3:3" ht="16.5" customHeight="1">
      <c r="C416" s="4"/>
    </row>
    <row r="417" spans="3:3" ht="16.5" customHeight="1">
      <c r="C417" s="4"/>
    </row>
    <row r="418" spans="3:3" ht="16.5" customHeight="1">
      <c r="C418" s="4"/>
    </row>
    <row r="419" spans="3:3" ht="16.5" customHeight="1">
      <c r="C419" s="4"/>
    </row>
    <row r="420" spans="3:3" ht="16.5" customHeight="1">
      <c r="C420" s="4"/>
    </row>
    <row r="421" spans="3:3" ht="16.5" customHeight="1">
      <c r="C421" s="4"/>
    </row>
    <row r="422" spans="3:3" ht="16.5" customHeight="1">
      <c r="C422" s="4"/>
    </row>
    <row r="423" spans="3:3" ht="16.5" customHeight="1">
      <c r="C423" s="4"/>
    </row>
    <row r="424" spans="3:3" ht="16.5" customHeight="1">
      <c r="C424" s="4"/>
    </row>
    <row r="425" spans="3:3" ht="16.5" customHeight="1">
      <c r="C425" s="4"/>
    </row>
    <row r="426" spans="3:3" ht="16.5" customHeight="1">
      <c r="C426" s="4"/>
    </row>
    <row r="427" spans="3:3" ht="16.5" customHeight="1">
      <c r="C427" s="4"/>
    </row>
    <row r="428" spans="3:3" ht="16.5" customHeight="1">
      <c r="C428" s="4"/>
    </row>
    <row r="429" spans="3:3" ht="16.5" customHeight="1">
      <c r="C429" s="4"/>
    </row>
    <row r="430" spans="3:3" ht="16.5" customHeight="1">
      <c r="C430" s="4"/>
    </row>
    <row r="431" spans="3:3" ht="16.5" customHeight="1">
      <c r="C431" s="4"/>
    </row>
    <row r="432" spans="3:3" ht="16.5" customHeight="1">
      <c r="C432" s="4"/>
    </row>
    <row r="433" spans="3:3" ht="16.5" customHeight="1">
      <c r="C433" s="4"/>
    </row>
    <row r="434" spans="3:3" ht="16.5" customHeight="1">
      <c r="C434" s="4"/>
    </row>
    <row r="435" spans="3:3" ht="16.5" customHeight="1">
      <c r="C435" s="4"/>
    </row>
    <row r="436" spans="3:3" ht="16.5" customHeight="1">
      <c r="C436" s="4"/>
    </row>
    <row r="437" spans="3:3" ht="16.5" customHeight="1">
      <c r="C437" s="4"/>
    </row>
    <row r="438" spans="3:3" ht="16.5" customHeight="1">
      <c r="C438" s="4"/>
    </row>
    <row r="439" spans="3:3" ht="16.5" customHeight="1">
      <c r="C439" s="4"/>
    </row>
    <row r="440" spans="3:3" ht="16.5" customHeight="1">
      <c r="C440" s="4"/>
    </row>
    <row r="441" spans="3:3" ht="16.5" customHeight="1">
      <c r="C441" s="4"/>
    </row>
    <row r="442" spans="3:3" ht="16.5" customHeight="1">
      <c r="C442" s="4"/>
    </row>
    <row r="443" spans="3:3" ht="16.5" customHeight="1">
      <c r="C443" s="4"/>
    </row>
    <row r="444" spans="3:3" ht="16.5" customHeight="1">
      <c r="C444" s="4"/>
    </row>
    <row r="445" spans="3:3" ht="16.5" customHeight="1">
      <c r="C445" s="4"/>
    </row>
    <row r="446" spans="3:3" ht="16.5" customHeight="1">
      <c r="C446" s="4"/>
    </row>
    <row r="447" spans="3:3" ht="16.5" customHeight="1">
      <c r="C447" s="4"/>
    </row>
    <row r="448" spans="3:3" ht="16.5" customHeight="1">
      <c r="C448" s="4"/>
    </row>
    <row r="449" spans="3:3" ht="16.5" customHeight="1">
      <c r="C449" s="4"/>
    </row>
    <row r="450" spans="3:3" ht="16.5" customHeight="1">
      <c r="C450" s="4"/>
    </row>
    <row r="451" spans="3:3" ht="16.5" customHeight="1">
      <c r="C451" s="4"/>
    </row>
    <row r="452" spans="3:3" ht="16.5" customHeight="1">
      <c r="C452" s="4"/>
    </row>
    <row r="453" spans="3:3" ht="16.5" customHeight="1">
      <c r="C453" s="4"/>
    </row>
    <row r="454" spans="3:3" ht="16.5" customHeight="1">
      <c r="C454" s="4"/>
    </row>
    <row r="455" spans="3:3" ht="16.5" customHeight="1">
      <c r="C455" s="4"/>
    </row>
    <row r="456" spans="3:3" ht="16.5" customHeight="1">
      <c r="C456" s="4"/>
    </row>
    <row r="457" spans="3:3" ht="16.5" customHeight="1">
      <c r="C457" s="4"/>
    </row>
    <row r="458" spans="3:3" ht="16.5" customHeight="1">
      <c r="C458" s="4"/>
    </row>
    <row r="459" spans="3:3" ht="16.5" customHeight="1">
      <c r="C459" s="4"/>
    </row>
    <row r="460" spans="3:3" ht="16.5" customHeight="1">
      <c r="C460" s="4"/>
    </row>
    <row r="461" spans="3:3" ht="16.5" customHeight="1">
      <c r="C461" s="4"/>
    </row>
    <row r="462" spans="3:3" ht="16.5" customHeight="1">
      <c r="C462" s="4"/>
    </row>
    <row r="463" spans="3:3" ht="16.5" customHeight="1">
      <c r="C463" s="4"/>
    </row>
    <row r="464" spans="3:3" ht="16.5" customHeight="1">
      <c r="C464" s="4"/>
    </row>
    <row r="465" spans="3:3" ht="16.5" customHeight="1">
      <c r="C465" s="4"/>
    </row>
    <row r="466" spans="3:3" ht="16.5" customHeight="1">
      <c r="C466" s="4"/>
    </row>
    <row r="467" spans="3:3" ht="16.5" customHeight="1">
      <c r="C467" s="4"/>
    </row>
    <row r="468" spans="3:3" ht="16.5" customHeight="1">
      <c r="C468" s="4"/>
    </row>
    <row r="469" spans="3:3" ht="16.5" customHeight="1">
      <c r="C469" s="4"/>
    </row>
    <row r="470" spans="3:3" ht="16.5" customHeight="1">
      <c r="C470" s="4"/>
    </row>
    <row r="471" spans="3:3" ht="16.5" customHeight="1">
      <c r="C471" s="4"/>
    </row>
    <row r="472" spans="3:3" ht="16.5" customHeight="1">
      <c r="C472" s="4"/>
    </row>
    <row r="473" spans="3:3" ht="16.5" customHeight="1">
      <c r="C473" s="4"/>
    </row>
    <row r="474" spans="3:3" ht="16.5" customHeight="1">
      <c r="C474" s="4"/>
    </row>
    <row r="475" spans="3:3" ht="16.5" customHeight="1">
      <c r="C475" s="4"/>
    </row>
    <row r="476" spans="3:3" ht="16.5" customHeight="1">
      <c r="C476" s="4"/>
    </row>
    <row r="477" spans="3:3" ht="16.5" customHeight="1">
      <c r="C477" s="4"/>
    </row>
    <row r="478" spans="3:3" ht="16.5" customHeight="1">
      <c r="C478" s="4"/>
    </row>
    <row r="479" spans="3:3" ht="16.5" customHeight="1">
      <c r="C479" s="4"/>
    </row>
    <row r="480" spans="3:3" ht="16.5" customHeight="1">
      <c r="C480" s="4"/>
    </row>
    <row r="481" spans="3:3" ht="16.5" customHeight="1">
      <c r="C481" s="4"/>
    </row>
    <row r="482" spans="3:3" ht="16.5" customHeight="1">
      <c r="C482" s="4"/>
    </row>
    <row r="483" spans="3:3" ht="16.5" customHeight="1">
      <c r="C483" s="4"/>
    </row>
    <row r="484" spans="3:3" ht="16.5" customHeight="1">
      <c r="C484" s="4"/>
    </row>
    <row r="485" spans="3:3" ht="16.5" customHeight="1">
      <c r="C485" s="4"/>
    </row>
    <row r="486" spans="3:3" ht="16.5" customHeight="1">
      <c r="C486" s="4"/>
    </row>
    <row r="487" spans="3:3" ht="16.5" customHeight="1">
      <c r="C487" s="4"/>
    </row>
    <row r="488" spans="3:3" ht="16.5" customHeight="1">
      <c r="C488" s="4"/>
    </row>
    <row r="489" spans="3:3" ht="16.5" customHeight="1">
      <c r="C489" s="4"/>
    </row>
    <row r="490" spans="3:3" ht="16.5" customHeight="1">
      <c r="C490" s="4"/>
    </row>
    <row r="491" spans="3:3" ht="16.5" customHeight="1">
      <c r="C491" s="4"/>
    </row>
    <row r="492" spans="3:3" ht="16.5" customHeight="1">
      <c r="C492" s="4"/>
    </row>
    <row r="493" spans="3:3" ht="16.5" customHeight="1">
      <c r="C493" s="4"/>
    </row>
    <row r="494" spans="3:3" ht="16.5" customHeight="1">
      <c r="C494" s="4"/>
    </row>
    <row r="495" spans="3:3" ht="16.5" customHeight="1">
      <c r="C495" s="4"/>
    </row>
    <row r="496" spans="3:3" ht="16.5" customHeight="1">
      <c r="C496" s="4"/>
    </row>
    <row r="497" spans="3:3" ht="16.5" customHeight="1">
      <c r="C497" s="4"/>
    </row>
    <row r="498" spans="3:3" ht="16.5" customHeight="1">
      <c r="C498" s="4"/>
    </row>
    <row r="499" spans="3:3" ht="16.5" customHeight="1">
      <c r="C499" s="4"/>
    </row>
    <row r="500" spans="3:3" ht="16.5" customHeight="1">
      <c r="C500" s="4"/>
    </row>
    <row r="501" spans="3:3" ht="16.5" customHeight="1">
      <c r="C501" s="4"/>
    </row>
    <row r="502" spans="3:3" ht="16.5" customHeight="1">
      <c r="C502" s="4"/>
    </row>
    <row r="503" spans="3:3" ht="16.5" customHeight="1">
      <c r="C503" s="4"/>
    </row>
    <row r="504" spans="3:3" ht="16.5" customHeight="1">
      <c r="C504" s="4"/>
    </row>
    <row r="505" spans="3:3" ht="16.5" customHeight="1">
      <c r="C505" s="4"/>
    </row>
    <row r="506" spans="3:3" ht="16.5" customHeight="1">
      <c r="C506" s="4"/>
    </row>
    <row r="507" spans="3:3" ht="16.5" customHeight="1">
      <c r="C507" s="4"/>
    </row>
    <row r="508" spans="3:3" ht="16.5" customHeight="1">
      <c r="C508" s="4"/>
    </row>
    <row r="509" spans="3:3" ht="16.5" customHeight="1">
      <c r="C509" s="4"/>
    </row>
    <row r="510" spans="3:3" ht="16.5" customHeight="1">
      <c r="C510" s="4"/>
    </row>
    <row r="511" spans="3:3" ht="16.5" customHeight="1">
      <c r="C511" s="4"/>
    </row>
    <row r="512" spans="3:3" ht="16.5" customHeight="1">
      <c r="C512" s="4"/>
    </row>
    <row r="513" spans="3:3" ht="16.5" customHeight="1">
      <c r="C513" s="4"/>
    </row>
    <row r="514" spans="3:3" ht="16.5" customHeight="1">
      <c r="C514" s="4"/>
    </row>
    <row r="515" spans="3:3" ht="16.5" customHeight="1">
      <c r="C515" s="4"/>
    </row>
    <row r="516" spans="3:3" ht="16.5" customHeight="1">
      <c r="C516" s="4"/>
    </row>
    <row r="517" spans="3:3" ht="16.5" customHeight="1">
      <c r="C517" s="4"/>
    </row>
    <row r="518" spans="3:3" ht="16.5" customHeight="1">
      <c r="C518" s="4"/>
    </row>
    <row r="519" spans="3:3" ht="16.5" customHeight="1">
      <c r="C519" s="4"/>
    </row>
    <row r="520" spans="3:3" ht="16.5" customHeight="1">
      <c r="C520" s="4"/>
    </row>
    <row r="521" spans="3:3" ht="16.5" customHeight="1">
      <c r="C521" s="4"/>
    </row>
    <row r="522" spans="3:3" ht="16.5" customHeight="1">
      <c r="C522" s="4"/>
    </row>
    <row r="523" spans="3:3" ht="16.5" customHeight="1">
      <c r="C523" s="4"/>
    </row>
    <row r="524" spans="3:3" ht="16.5" customHeight="1">
      <c r="C524" s="4"/>
    </row>
    <row r="525" spans="3:3" ht="16.5" customHeight="1">
      <c r="C525" s="4"/>
    </row>
    <row r="526" spans="3:3" ht="16.5" customHeight="1">
      <c r="C526" s="4"/>
    </row>
    <row r="527" spans="3:3" ht="16.5" customHeight="1">
      <c r="C527" s="4"/>
    </row>
    <row r="528" spans="3:3" ht="16.5" customHeight="1">
      <c r="C528" s="4"/>
    </row>
    <row r="529" spans="3:3" ht="16.5" customHeight="1">
      <c r="C529" s="4"/>
    </row>
    <row r="530" spans="3:3" ht="16.5" customHeight="1">
      <c r="C530" s="4"/>
    </row>
    <row r="531" spans="3:3" ht="16.5" customHeight="1">
      <c r="C531" s="4"/>
    </row>
    <row r="532" spans="3:3" ht="16.5" customHeight="1">
      <c r="C532" s="4"/>
    </row>
    <row r="533" spans="3:3" ht="16.5" customHeight="1">
      <c r="C533" s="4"/>
    </row>
    <row r="534" spans="3:3" ht="16.5" customHeight="1">
      <c r="C534" s="4"/>
    </row>
    <row r="535" spans="3:3" ht="16.5" customHeight="1">
      <c r="C535" s="4"/>
    </row>
    <row r="536" spans="3:3" ht="16.5" customHeight="1">
      <c r="C536" s="4"/>
    </row>
    <row r="537" spans="3:3" ht="16.5" customHeight="1">
      <c r="C537" s="4"/>
    </row>
    <row r="538" spans="3:3" ht="16.5" customHeight="1">
      <c r="C538" s="4"/>
    </row>
    <row r="539" spans="3:3" ht="16.5" customHeight="1">
      <c r="C539" s="4"/>
    </row>
    <row r="540" spans="3:3" ht="16.5" customHeight="1">
      <c r="C540" s="4"/>
    </row>
    <row r="541" spans="3:3" ht="16.5" customHeight="1">
      <c r="C541" s="4"/>
    </row>
    <row r="542" spans="3:3" ht="16.5" customHeight="1">
      <c r="C542" s="4"/>
    </row>
    <row r="543" spans="3:3" ht="16.5" customHeight="1">
      <c r="C543" s="4"/>
    </row>
    <row r="544" spans="3:3" ht="16.5" customHeight="1">
      <c r="C544" s="4"/>
    </row>
    <row r="545" spans="3:3" ht="16.5" customHeight="1">
      <c r="C545" s="4"/>
    </row>
    <row r="546" spans="3:3" ht="16.5" customHeight="1">
      <c r="C546" s="4"/>
    </row>
    <row r="547" spans="3:3" ht="16.5" customHeight="1">
      <c r="C547" s="4"/>
    </row>
    <row r="548" spans="3:3" ht="16.5" customHeight="1">
      <c r="C548" s="4"/>
    </row>
    <row r="549" spans="3:3" ht="16.5" customHeight="1">
      <c r="C549" s="4"/>
    </row>
    <row r="550" spans="3:3" ht="16.5" customHeight="1">
      <c r="C550" s="4"/>
    </row>
    <row r="551" spans="3:3" ht="16.5" customHeight="1">
      <c r="C551" s="4"/>
    </row>
    <row r="552" spans="3:3" ht="16.5" customHeight="1">
      <c r="C552" s="4"/>
    </row>
    <row r="553" spans="3:3" ht="16.5" customHeight="1">
      <c r="C553" s="4"/>
    </row>
    <row r="554" spans="3:3" ht="16.5" customHeight="1">
      <c r="C554" s="4"/>
    </row>
    <row r="555" spans="3:3" ht="16.5" customHeight="1">
      <c r="C555" s="4"/>
    </row>
    <row r="556" spans="3:3" ht="16.5" customHeight="1">
      <c r="C556" s="4"/>
    </row>
    <row r="557" spans="3:3" ht="16.5" customHeight="1">
      <c r="C557" s="4"/>
    </row>
    <row r="558" spans="3:3" ht="16.5" customHeight="1">
      <c r="C558" s="4"/>
    </row>
    <row r="559" spans="3:3" ht="16.5" customHeight="1">
      <c r="C559" s="4"/>
    </row>
    <row r="560" spans="3:3" ht="16.5" customHeight="1">
      <c r="C560" s="4"/>
    </row>
    <row r="561" spans="3:3" ht="16.5" customHeight="1">
      <c r="C561" s="4"/>
    </row>
    <row r="562" spans="3:3" ht="16.5" customHeight="1">
      <c r="C562" s="4"/>
    </row>
    <row r="563" spans="3:3" ht="16.5" customHeight="1">
      <c r="C563" s="4"/>
    </row>
    <row r="564" spans="3:3" ht="16.5" customHeight="1">
      <c r="C564" s="4"/>
    </row>
    <row r="565" spans="3:3" ht="16.5" customHeight="1">
      <c r="C565" s="4"/>
    </row>
    <row r="566" spans="3:3" ht="16.5" customHeight="1">
      <c r="C566" s="4"/>
    </row>
    <row r="567" spans="3:3" ht="16.5" customHeight="1">
      <c r="C567" s="4"/>
    </row>
    <row r="568" spans="3:3" ht="16.5" customHeight="1">
      <c r="C568" s="4"/>
    </row>
    <row r="569" spans="3:3" ht="16.5" customHeight="1">
      <c r="C569" s="4"/>
    </row>
    <row r="570" spans="3:3" ht="16.5" customHeight="1">
      <c r="C570" s="4"/>
    </row>
    <row r="571" spans="3:3" ht="16.5" customHeight="1">
      <c r="C571" s="4"/>
    </row>
    <row r="572" spans="3:3" ht="16.5" customHeight="1">
      <c r="C572" s="4"/>
    </row>
    <row r="573" spans="3:3" ht="16.5" customHeight="1">
      <c r="C573" s="4"/>
    </row>
    <row r="574" spans="3:3" ht="16.5" customHeight="1">
      <c r="C574" s="4"/>
    </row>
    <row r="575" spans="3:3" ht="16.5" customHeight="1">
      <c r="C575" s="4"/>
    </row>
    <row r="576" spans="3:3" ht="16.5" customHeight="1">
      <c r="C576" s="4"/>
    </row>
    <row r="577" spans="3:3" ht="16.5" customHeight="1">
      <c r="C577" s="4"/>
    </row>
    <row r="578" spans="3:3" ht="16.5" customHeight="1">
      <c r="C578" s="4"/>
    </row>
    <row r="579" spans="3:3" ht="16.5" customHeight="1">
      <c r="C579" s="4"/>
    </row>
    <row r="580" spans="3:3" ht="16.5" customHeight="1">
      <c r="C580" s="4"/>
    </row>
    <row r="581" spans="3:3" ht="16.5" customHeight="1">
      <c r="C581" s="4"/>
    </row>
    <row r="582" spans="3:3" ht="16.5" customHeight="1">
      <c r="C582" s="4"/>
    </row>
    <row r="583" spans="3:3" ht="16.5" customHeight="1">
      <c r="C583" s="4"/>
    </row>
    <row r="584" spans="3:3" ht="16.5" customHeight="1">
      <c r="C584" s="4"/>
    </row>
    <row r="585" spans="3:3" ht="16.5" customHeight="1">
      <c r="C585" s="4"/>
    </row>
    <row r="586" spans="3:3" ht="16.5" customHeight="1">
      <c r="C586" s="4"/>
    </row>
    <row r="587" spans="3:3" ht="16.5" customHeight="1">
      <c r="C587" s="4"/>
    </row>
    <row r="588" spans="3:3" ht="16.5" customHeight="1">
      <c r="C588" s="4"/>
    </row>
    <row r="589" spans="3:3" ht="16.5" customHeight="1">
      <c r="C589" s="4"/>
    </row>
    <row r="590" spans="3:3" ht="16.5" customHeight="1">
      <c r="C590" s="4"/>
    </row>
    <row r="591" spans="3:3" ht="16.5" customHeight="1">
      <c r="C591" s="4"/>
    </row>
    <row r="592" spans="3:3" ht="16.5" customHeight="1">
      <c r="C592" s="4"/>
    </row>
    <row r="593" spans="3:3" ht="16.5" customHeight="1">
      <c r="C593" s="4"/>
    </row>
    <row r="594" spans="3:3" ht="16.5" customHeight="1">
      <c r="C594" s="4"/>
    </row>
    <row r="595" spans="3:3" ht="16.5" customHeight="1">
      <c r="C595" s="4"/>
    </row>
    <row r="596" spans="3:3" ht="16.5" customHeight="1">
      <c r="C596" s="4"/>
    </row>
    <row r="597" spans="3:3" ht="16.5" customHeight="1">
      <c r="C597" s="4"/>
    </row>
    <row r="598" spans="3:3" ht="16.5" customHeight="1">
      <c r="C598" s="4"/>
    </row>
    <row r="599" spans="3:3" ht="16.5" customHeight="1">
      <c r="C599" s="4"/>
    </row>
    <row r="600" spans="3:3" ht="16.5" customHeight="1">
      <c r="C600" s="4"/>
    </row>
    <row r="601" spans="3:3" ht="16.5" customHeight="1">
      <c r="C601" s="4"/>
    </row>
    <row r="602" spans="3:3" ht="16.5" customHeight="1">
      <c r="C602" s="4"/>
    </row>
    <row r="603" spans="3:3" ht="16.5" customHeight="1">
      <c r="C603" s="4"/>
    </row>
    <row r="604" spans="3:3" ht="16.5" customHeight="1">
      <c r="C604" s="4"/>
    </row>
    <row r="605" spans="3:3" ht="16.5" customHeight="1">
      <c r="C605" s="4"/>
    </row>
    <row r="606" spans="3:3" ht="16.5" customHeight="1">
      <c r="C606" s="4"/>
    </row>
    <row r="607" spans="3:3" ht="16.5" customHeight="1">
      <c r="C607" s="4"/>
    </row>
    <row r="608" spans="3:3" ht="16.5" customHeight="1">
      <c r="C608" s="4"/>
    </row>
    <row r="609" spans="3:3" ht="16.5" customHeight="1">
      <c r="C609" s="4"/>
    </row>
    <row r="610" spans="3:3" ht="16.5" customHeight="1">
      <c r="C610" s="4"/>
    </row>
    <row r="611" spans="3:3" ht="16.5" customHeight="1">
      <c r="C611" s="4"/>
    </row>
    <row r="612" spans="3:3" ht="16.5" customHeight="1">
      <c r="C612" s="4"/>
    </row>
    <row r="613" spans="3:3" ht="16.5" customHeight="1">
      <c r="C613" s="4"/>
    </row>
    <row r="614" spans="3:3" ht="16.5" customHeight="1">
      <c r="C614" s="4"/>
    </row>
    <row r="615" spans="3:3" ht="16.5" customHeight="1">
      <c r="C615" s="4"/>
    </row>
    <row r="616" spans="3:3" ht="16.5" customHeight="1">
      <c r="C616" s="4"/>
    </row>
    <row r="617" spans="3:3" ht="16.5" customHeight="1">
      <c r="C617" s="4"/>
    </row>
    <row r="618" spans="3:3" ht="16.5" customHeight="1">
      <c r="C618" s="4"/>
    </row>
    <row r="619" spans="3:3" ht="16.5" customHeight="1">
      <c r="C619" s="4"/>
    </row>
    <row r="620" spans="3:3" ht="16.5" customHeight="1">
      <c r="C620" s="4"/>
    </row>
    <row r="621" spans="3:3" ht="16.5" customHeight="1">
      <c r="C621" s="4"/>
    </row>
    <row r="622" spans="3:3" ht="16.5" customHeight="1">
      <c r="C622" s="4"/>
    </row>
    <row r="623" spans="3:3" ht="16.5" customHeight="1">
      <c r="C623" s="4"/>
    </row>
    <row r="624" spans="3:3" ht="16.5" customHeight="1">
      <c r="C624" s="4"/>
    </row>
    <row r="625" spans="3:3" ht="16.5" customHeight="1">
      <c r="C625" s="4"/>
    </row>
    <row r="626" spans="3:3" ht="16.5" customHeight="1">
      <c r="C626" s="4"/>
    </row>
    <row r="627" spans="3:3" ht="16.5" customHeight="1">
      <c r="C627" s="4"/>
    </row>
    <row r="628" spans="3:3" ht="16.5" customHeight="1">
      <c r="C628" s="4"/>
    </row>
    <row r="629" spans="3:3" ht="16.5" customHeight="1">
      <c r="C629" s="4"/>
    </row>
    <row r="630" spans="3:3" ht="16.5" customHeight="1">
      <c r="C630" s="4"/>
    </row>
    <row r="631" spans="3:3" ht="16.5" customHeight="1">
      <c r="C631" s="4"/>
    </row>
    <row r="632" spans="3:3" ht="16.5" customHeight="1">
      <c r="C632" s="4"/>
    </row>
    <row r="633" spans="3:3" ht="16.5" customHeight="1">
      <c r="C633" s="4"/>
    </row>
    <row r="634" spans="3:3" ht="16.5" customHeight="1">
      <c r="C634" s="4"/>
    </row>
    <row r="635" spans="3:3" ht="16.5" customHeight="1">
      <c r="C635" s="4"/>
    </row>
    <row r="636" spans="3:3" ht="16.5" customHeight="1">
      <c r="C636" s="4"/>
    </row>
    <row r="637" spans="3:3" ht="16.5" customHeight="1">
      <c r="C637" s="4"/>
    </row>
    <row r="638" spans="3:3" ht="16.5" customHeight="1">
      <c r="C638" s="4"/>
    </row>
    <row r="639" spans="3:3" ht="16.5" customHeight="1">
      <c r="C639" s="4"/>
    </row>
    <row r="640" spans="3:3" ht="16.5" customHeight="1">
      <c r="C640" s="4"/>
    </row>
    <row r="641" spans="3:3" ht="16.5" customHeight="1">
      <c r="C641" s="4"/>
    </row>
    <row r="642" spans="3:3" ht="16.5" customHeight="1">
      <c r="C642" s="4"/>
    </row>
    <row r="643" spans="3:3" ht="16.5" customHeight="1">
      <c r="C643" s="4"/>
    </row>
    <row r="644" spans="3:3" ht="16.5" customHeight="1">
      <c r="C644" s="4"/>
    </row>
    <row r="645" spans="3:3" ht="16.5" customHeight="1">
      <c r="C645" s="4"/>
    </row>
    <row r="646" spans="3:3" ht="16.5" customHeight="1">
      <c r="C646" s="4"/>
    </row>
    <row r="647" spans="3:3" ht="16.5" customHeight="1">
      <c r="C647" s="4"/>
    </row>
    <row r="648" spans="3:3" ht="16.5" customHeight="1">
      <c r="C648" s="4"/>
    </row>
    <row r="649" spans="3:3" ht="16.5" customHeight="1">
      <c r="C649" s="4"/>
    </row>
    <row r="650" spans="3:3" ht="16.5" customHeight="1">
      <c r="C650" s="4"/>
    </row>
    <row r="651" spans="3:3" ht="16.5" customHeight="1">
      <c r="C651" s="4"/>
    </row>
    <row r="652" spans="3:3" ht="16.5" customHeight="1">
      <c r="C652" s="4"/>
    </row>
    <row r="653" spans="3:3" ht="16.5" customHeight="1">
      <c r="C653" s="4"/>
    </row>
    <row r="654" spans="3:3" ht="16.5" customHeight="1">
      <c r="C654" s="4"/>
    </row>
    <row r="655" spans="3:3" ht="16.5" customHeight="1">
      <c r="C655" s="4"/>
    </row>
    <row r="656" spans="3:3" ht="16.5" customHeight="1">
      <c r="C656" s="4"/>
    </row>
    <row r="657" spans="3:3" ht="16.5" customHeight="1">
      <c r="C657" s="4"/>
    </row>
    <row r="658" spans="3:3" ht="16.5" customHeight="1">
      <c r="C658" s="4"/>
    </row>
    <row r="659" spans="3:3" ht="16.5" customHeight="1">
      <c r="C659" s="4"/>
    </row>
    <row r="660" spans="3:3" ht="16.5" customHeight="1">
      <c r="C660" s="4"/>
    </row>
    <row r="661" spans="3:3" ht="16.5" customHeight="1">
      <c r="C661" s="4"/>
    </row>
    <row r="662" spans="3:3" ht="16.5" customHeight="1">
      <c r="C662" s="4"/>
    </row>
    <row r="663" spans="3:3" ht="16.5" customHeight="1">
      <c r="C663" s="4"/>
    </row>
    <row r="664" spans="3:3" ht="16.5" customHeight="1">
      <c r="C664" s="4"/>
    </row>
    <row r="665" spans="3:3" ht="16.5" customHeight="1">
      <c r="C665" s="4"/>
    </row>
    <row r="666" spans="3:3" ht="16.5" customHeight="1">
      <c r="C666" s="4"/>
    </row>
    <row r="667" spans="3:3" ht="16.5" customHeight="1">
      <c r="C667" s="4"/>
    </row>
    <row r="668" spans="3:3" ht="16.5" customHeight="1">
      <c r="C668" s="4"/>
    </row>
    <row r="669" spans="3:3" ht="16.5" customHeight="1">
      <c r="C669" s="4"/>
    </row>
    <row r="670" spans="3:3" ht="16.5" customHeight="1">
      <c r="C670" s="4"/>
    </row>
    <row r="671" spans="3:3" ht="16.5" customHeight="1">
      <c r="C671" s="4"/>
    </row>
    <row r="672" spans="3:3" ht="16.5" customHeight="1">
      <c r="C672" s="4"/>
    </row>
    <row r="673" spans="3:3" ht="16.5" customHeight="1">
      <c r="C673" s="4"/>
    </row>
    <row r="674" spans="3:3" ht="16.5" customHeight="1">
      <c r="C674" s="4"/>
    </row>
    <row r="675" spans="3:3" ht="16.5" customHeight="1">
      <c r="C675" s="4"/>
    </row>
    <row r="676" spans="3:3" ht="16.5" customHeight="1">
      <c r="C676" s="4"/>
    </row>
    <row r="677" spans="3:3" ht="16.5" customHeight="1">
      <c r="C677" s="4"/>
    </row>
    <row r="678" spans="3:3" ht="16.5" customHeight="1">
      <c r="C678" s="4"/>
    </row>
    <row r="679" spans="3:3" ht="16.5" customHeight="1">
      <c r="C679" s="4"/>
    </row>
    <row r="680" spans="3:3" ht="16.5" customHeight="1">
      <c r="C680" s="4"/>
    </row>
    <row r="681" spans="3:3" ht="16.5" customHeight="1">
      <c r="C681" s="4"/>
    </row>
    <row r="682" spans="3:3" ht="16.5" customHeight="1">
      <c r="C682" s="4"/>
    </row>
    <row r="683" spans="3:3" ht="16.5" customHeight="1">
      <c r="C683" s="4"/>
    </row>
    <row r="684" spans="3:3" ht="16.5" customHeight="1">
      <c r="C684" s="4"/>
    </row>
    <row r="685" spans="3:3" ht="16.5" customHeight="1">
      <c r="C685" s="4"/>
    </row>
    <row r="686" spans="3:3" ht="16.5" customHeight="1">
      <c r="C686" s="4"/>
    </row>
    <row r="687" spans="3:3" ht="16.5" customHeight="1">
      <c r="C687" s="4"/>
    </row>
    <row r="688" spans="3:3" ht="16.5" customHeight="1">
      <c r="C688" s="4"/>
    </row>
    <row r="689" spans="3:3" ht="16.5" customHeight="1">
      <c r="C689" s="4"/>
    </row>
    <row r="690" spans="3:3" ht="16.5" customHeight="1">
      <c r="C690" s="4"/>
    </row>
    <row r="691" spans="3:3" ht="16.5" customHeight="1">
      <c r="C691" s="4"/>
    </row>
    <row r="692" spans="3:3" ht="16.5" customHeight="1">
      <c r="C692" s="4"/>
    </row>
    <row r="693" spans="3:3" ht="16.5" customHeight="1">
      <c r="C693" s="4"/>
    </row>
    <row r="694" spans="3:3" ht="16.5" customHeight="1">
      <c r="C694" s="4"/>
    </row>
    <row r="695" spans="3:3" ht="16.5" customHeight="1">
      <c r="C695" s="4"/>
    </row>
    <row r="696" spans="3:3" ht="16.5" customHeight="1">
      <c r="C696" s="4"/>
    </row>
    <row r="697" spans="3:3" ht="16.5" customHeight="1">
      <c r="C697" s="4"/>
    </row>
    <row r="698" spans="3:3" ht="16.5" customHeight="1">
      <c r="C698" s="4"/>
    </row>
    <row r="699" spans="3:3" ht="16.5" customHeight="1">
      <c r="C699" s="4"/>
    </row>
    <row r="700" spans="3:3" ht="16.5" customHeight="1">
      <c r="C700" s="4"/>
    </row>
    <row r="701" spans="3:3" ht="16.5" customHeight="1">
      <c r="C701" s="4"/>
    </row>
    <row r="702" spans="3:3" ht="16.5" customHeight="1">
      <c r="C702" s="4"/>
    </row>
    <row r="703" spans="3:3" ht="16.5" customHeight="1">
      <c r="C703" s="4"/>
    </row>
    <row r="704" spans="3:3" ht="16.5" customHeight="1">
      <c r="C704" s="4"/>
    </row>
    <row r="705" spans="3:3" ht="16.5" customHeight="1">
      <c r="C705" s="4"/>
    </row>
    <row r="706" spans="3:3" ht="16.5" customHeight="1">
      <c r="C706" s="4"/>
    </row>
    <row r="707" spans="3:3" ht="16.5" customHeight="1">
      <c r="C707" s="4"/>
    </row>
    <row r="708" spans="3:3" ht="16.5" customHeight="1">
      <c r="C708" s="4"/>
    </row>
    <row r="709" spans="3:3" ht="16.5" customHeight="1">
      <c r="C709" s="4"/>
    </row>
    <row r="710" spans="3:3" ht="16.5" customHeight="1">
      <c r="C710" s="4"/>
    </row>
    <row r="711" spans="3:3" ht="16.5" customHeight="1">
      <c r="C711" s="4"/>
    </row>
    <row r="712" spans="3:3" ht="16.5" customHeight="1">
      <c r="C712" s="4"/>
    </row>
    <row r="713" spans="3:3" ht="16.5" customHeight="1">
      <c r="C713" s="4"/>
    </row>
    <row r="714" spans="3:3" ht="16.5" customHeight="1">
      <c r="C714" s="4"/>
    </row>
    <row r="715" spans="3:3" ht="16.5" customHeight="1">
      <c r="C715" s="4"/>
    </row>
    <row r="716" spans="3:3" ht="16.5" customHeight="1">
      <c r="C716" s="4"/>
    </row>
    <row r="717" spans="3:3" ht="16.5" customHeight="1">
      <c r="C717" s="4"/>
    </row>
    <row r="718" spans="3:3" ht="16.5" customHeight="1">
      <c r="C718" s="4"/>
    </row>
    <row r="719" spans="3:3" ht="16.5" customHeight="1">
      <c r="C719" s="4"/>
    </row>
    <row r="720" spans="3:3" ht="16.5" customHeight="1">
      <c r="C720" s="4"/>
    </row>
    <row r="721" spans="3:3" ht="16.5" customHeight="1">
      <c r="C721" s="4"/>
    </row>
    <row r="722" spans="3:3" ht="16.5" customHeight="1">
      <c r="C722" s="4"/>
    </row>
    <row r="723" spans="3:3" ht="16.5" customHeight="1">
      <c r="C723" s="4"/>
    </row>
    <row r="724" spans="3:3" ht="16.5" customHeight="1">
      <c r="C724" s="4"/>
    </row>
    <row r="725" spans="3:3" ht="16.5" customHeight="1">
      <c r="C725" s="4"/>
    </row>
    <row r="726" spans="3:3" ht="16.5" customHeight="1">
      <c r="C726" s="4"/>
    </row>
    <row r="727" spans="3:3" ht="16.5" customHeight="1">
      <c r="C727" s="4"/>
    </row>
    <row r="728" spans="3:3" ht="16.5" customHeight="1">
      <c r="C728" s="4"/>
    </row>
    <row r="729" spans="3:3" ht="16.5" customHeight="1">
      <c r="C729" s="4"/>
    </row>
    <row r="730" spans="3:3" ht="16.5" customHeight="1">
      <c r="C730" s="4"/>
    </row>
    <row r="731" spans="3:3" ht="16.5" customHeight="1">
      <c r="C731" s="4"/>
    </row>
    <row r="732" spans="3:3" ht="16.5" customHeight="1">
      <c r="C732" s="4"/>
    </row>
    <row r="733" spans="3:3" ht="16.5" customHeight="1">
      <c r="C733" s="4"/>
    </row>
    <row r="734" spans="3:3" ht="16.5" customHeight="1">
      <c r="C734" s="4"/>
    </row>
    <row r="735" spans="3:3" ht="16.5" customHeight="1">
      <c r="C735" s="4"/>
    </row>
    <row r="736" spans="3:3" ht="16.5" customHeight="1">
      <c r="C736" s="4"/>
    </row>
    <row r="737" spans="3:3" ht="16.5" customHeight="1">
      <c r="C737" s="4"/>
    </row>
    <row r="738" spans="3:3" ht="16.5" customHeight="1">
      <c r="C738" s="4"/>
    </row>
    <row r="739" spans="3:3" ht="16.5" customHeight="1">
      <c r="C739" s="4"/>
    </row>
    <row r="740" spans="3:3" ht="16.5" customHeight="1">
      <c r="C740" s="4"/>
    </row>
    <row r="741" spans="3:3" ht="16.5" customHeight="1">
      <c r="C741" s="4"/>
    </row>
    <row r="742" spans="3:3" ht="16.5" customHeight="1">
      <c r="C742" s="4"/>
    </row>
    <row r="743" spans="3:3" ht="16.5" customHeight="1">
      <c r="C743" s="4"/>
    </row>
    <row r="744" spans="3:3" ht="16.5" customHeight="1">
      <c r="C744" s="4"/>
    </row>
    <row r="745" spans="3:3" ht="16.5" customHeight="1">
      <c r="C745" s="4"/>
    </row>
    <row r="746" spans="3:3" ht="16.5" customHeight="1">
      <c r="C746" s="4"/>
    </row>
    <row r="747" spans="3:3" ht="16.5" customHeight="1">
      <c r="C747" s="4"/>
    </row>
    <row r="748" spans="3:3" ht="16.5" customHeight="1">
      <c r="C748" s="4"/>
    </row>
    <row r="749" spans="3:3" ht="16.5" customHeight="1">
      <c r="C749" s="4"/>
    </row>
    <row r="750" spans="3:3" ht="16.5" customHeight="1">
      <c r="C750" s="4"/>
    </row>
    <row r="751" spans="3:3" ht="16.5" customHeight="1">
      <c r="C751" s="4"/>
    </row>
    <row r="752" spans="3:3" ht="16.5" customHeight="1">
      <c r="C752" s="4"/>
    </row>
    <row r="753" spans="3:3" ht="16.5" customHeight="1">
      <c r="C753" s="4"/>
    </row>
    <row r="754" spans="3:3" ht="16.5" customHeight="1">
      <c r="C754" s="4"/>
    </row>
    <row r="755" spans="3:3" ht="16.5" customHeight="1">
      <c r="C755" s="4"/>
    </row>
    <row r="756" spans="3:3" ht="16.5" customHeight="1">
      <c r="C756" s="4"/>
    </row>
    <row r="757" spans="3:3" ht="16.5" customHeight="1">
      <c r="C757" s="4"/>
    </row>
    <row r="758" spans="3:3" ht="16.5" customHeight="1">
      <c r="C758" s="4"/>
    </row>
    <row r="759" spans="3:3" ht="16.5" customHeight="1">
      <c r="C759" s="4"/>
    </row>
    <row r="760" spans="3:3" ht="16.5" customHeight="1">
      <c r="C760" s="4"/>
    </row>
    <row r="761" spans="3:3" ht="16.5" customHeight="1">
      <c r="C761" s="4"/>
    </row>
    <row r="762" spans="3:3" ht="16.5" customHeight="1">
      <c r="C762" s="4"/>
    </row>
    <row r="763" spans="3:3" ht="16.5" customHeight="1">
      <c r="C763" s="4"/>
    </row>
    <row r="764" spans="3:3" ht="16.5" customHeight="1">
      <c r="C764" s="4"/>
    </row>
    <row r="765" spans="3:3" ht="16.5" customHeight="1">
      <c r="C765" s="4"/>
    </row>
    <row r="766" spans="3:3" ht="16.5" customHeight="1">
      <c r="C766" s="4"/>
    </row>
    <row r="767" spans="3:3" ht="16.5" customHeight="1">
      <c r="C767" s="4"/>
    </row>
    <row r="768" spans="3:3" ht="16.5" customHeight="1">
      <c r="C768" s="4"/>
    </row>
    <row r="769" spans="3:3" ht="16.5" customHeight="1">
      <c r="C769" s="4"/>
    </row>
    <row r="770" spans="3:3" ht="16.5" customHeight="1">
      <c r="C770" s="4"/>
    </row>
    <row r="771" spans="3:3" ht="16.5" customHeight="1">
      <c r="C771" s="4"/>
    </row>
    <row r="772" spans="3:3" ht="16.5" customHeight="1">
      <c r="C772" s="4"/>
    </row>
    <row r="773" spans="3:3" ht="16.5" customHeight="1">
      <c r="C773" s="4"/>
    </row>
    <row r="774" spans="3:3" ht="16.5" customHeight="1">
      <c r="C774" s="4"/>
    </row>
    <row r="775" spans="3:3" ht="16.5" customHeight="1">
      <c r="C775" s="4"/>
    </row>
    <row r="776" spans="3:3" ht="16.5" customHeight="1">
      <c r="C776" s="4"/>
    </row>
    <row r="777" spans="3:3" ht="16.5" customHeight="1">
      <c r="C777" s="4"/>
    </row>
    <row r="778" spans="3:3" ht="16.5" customHeight="1">
      <c r="C778" s="4"/>
    </row>
    <row r="779" spans="3:3" ht="16.5" customHeight="1">
      <c r="C779" s="4"/>
    </row>
    <row r="780" spans="3:3" ht="16.5" customHeight="1">
      <c r="C780" s="4"/>
    </row>
    <row r="781" spans="3:3" ht="16.5" customHeight="1">
      <c r="C781" s="4"/>
    </row>
    <row r="782" spans="3:3" ht="16.5" customHeight="1">
      <c r="C782" s="4"/>
    </row>
    <row r="783" spans="3:3" ht="16.5" customHeight="1">
      <c r="C783" s="4"/>
    </row>
    <row r="784" spans="3:3" ht="16.5" customHeight="1">
      <c r="C784" s="4"/>
    </row>
    <row r="785" spans="3:3" ht="16.5" customHeight="1">
      <c r="C785" s="4"/>
    </row>
    <row r="786" spans="3:3" ht="16.5" customHeight="1">
      <c r="C786" s="4"/>
    </row>
    <row r="787" spans="3:3" ht="16.5" customHeight="1">
      <c r="C787" s="4"/>
    </row>
    <row r="788" spans="3:3" ht="16.5" customHeight="1">
      <c r="C788" s="4"/>
    </row>
    <row r="789" spans="3:3" ht="16.5" customHeight="1">
      <c r="C789" s="4"/>
    </row>
    <row r="790" spans="3:3" ht="16.5" customHeight="1">
      <c r="C790" s="4"/>
    </row>
    <row r="791" spans="3:3" ht="16.5" customHeight="1">
      <c r="C791" s="4"/>
    </row>
    <row r="792" spans="3:3" ht="16.5" customHeight="1">
      <c r="C792" s="4"/>
    </row>
    <row r="793" spans="3:3" ht="16.5" customHeight="1">
      <c r="C793" s="4"/>
    </row>
    <row r="794" spans="3:3" ht="16.5" customHeight="1">
      <c r="C794" s="4"/>
    </row>
    <row r="795" spans="3:3" ht="16.5" customHeight="1">
      <c r="C795" s="4"/>
    </row>
    <row r="796" spans="3:3" ht="16.5" customHeight="1">
      <c r="C796" s="4"/>
    </row>
    <row r="797" spans="3:3" ht="16.5" customHeight="1">
      <c r="C797" s="4"/>
    </row>
    <row r="798" spans="3:3" ht="16.5" customHeight="1">
      <c r="C798" s="4"/>
    </row>
    <row r="799" spans="3:3" ht="16.5" customHeight="1">
      <c r="C799" s="4"/>
    </row>
    <row r="800" spans="3:3" ht="16.5" customHeight="1">
      <c r="C800" s="4"/>
    </row>
    <row r="801" spans="3:3" ht="16.5" customHeight="1">
      <c r="C801" s="4"/>
    </row>
    <row r="802" spans="3:3" ht="16.5" customHeight="1">
      <c r="C802" s="4"/>
    </row>
    <row r="803" spans="3:3" ht="16.5" customHeight="1">
      <c r="C803" s="4"/>
    </row>
    <row r="804" spans="3:3" ht="16.5" customHeight="1">
      <c r="C804" s="4"/>
    </row>
    <row r="805" spans="3:3" ht="16.5" customHeight="1">
      <c r="C805" s="4"/>
    </row>
    <row r="806" spans="3:3" ht="16.5" customHeight="1">
      <c r="C806" s="4"/>
    </row>
    <row r="807" spans="3:3" ht="16.5" customHeight="1">
      <c r="C807" s="4"/>
    </row>
    <row r="808" spans="3:3" ht="16.5" customHeight="1">
      <c r="C808" s="4"/>
    </row>
    <row r="809" spans="3:3" ht="16.5" customHeight="1">
      <c r="C809" s="4"/>
    </row>
    <row r="810" spans="3:3" ht="16.5" customHeight="1">
      <c r="C810" s="4"/>
    </row>
    <row r="811" spans="3:3" ht="16.5" customHeight="1">
      <c r="C811" s="4"/>
    </row>
    <row r="812" spans="3:3" ht="16.5" customHeight="1">
      <c r="C812" s="4"/>
    </row>
    <row r="813" spans="3:3" ht="16.5" customHeight="1">
      <c r="C813" s="4"/>
    </row>
    <row r="814" spans="3:3" ht="16.5" customHeight="1">
      <c r="C814" s="4"/>
    </row>
    <row r="815" spans="3:3" ht="16.5" customHeight="1">
      <c r="C815" s="4"/>
    </row>
    <row r="816" spans="3:3" ht="16.5" customHeight="1">
      <c r="C816" s="4"/>
    </row>
    <row r="817" spans="3:3" ht="16.5" customHeight="1">
      <c r="C817" s="4"/>
    </row>
    <row r="818" spans="3:3" ht="16.5" customHeight="1">
      <c r="C818" s="4"/>
    </row>
    <row r="819" spans="3:3" ht="16.5" customHeight="1">
      <c r="C819" s="4"/>
    </row>
    <row r="820" spans="3:3" ht="16.5" customHeight="1">
      <c r="C820" s="4"/>
    </row>
    <row r="821" spans="3:3" ht="16.5" customHeight="1">
      <c r="C821" s="4"/>
    </row>
    <row r="822" spans="3:3" ht="16.5" customHeight="1">
      <c r="C822" s="4"/>
    </row>
    <row r="823" spans="3:3" ht="16.5" customHeight="1">
      <c r="C823" s="4"/>
    </row>
    <row r="824" spans="3:3" ht="16.5" customHeight="1">
      <c r="C824" s="4"/>
    </row>
    <row r="825" spans="3:3" ht="16.5" customHeight="1">
      <c r="C825" s="4"/>
    </row>
    <row r="826" spans="3:3" ht="16.5" customHeight="1">
      <c r="C826" s="4"/>
    </row>
    <row r="827" spans="3:3" ht="16.5" customHeight="1">
      <c r="C827" s="4"/>
    </row>
    <row r="828" spans="3:3" ht="16.5" customHeight="1">
      <c r="C828" s="4"/>
    </row>
    <row r="829" spans="3:3" ht="16.5" customHeight="1">
      <c r="C829" s="4"/>
    </row>
    <row r="830" spans="3:3" ht="16.5" customHeight="1">
      <c r="C830" s="4"/>
    </row>
    <row r="831" spans="3:3" ht="16.5" customHeight="1">
      <c r="C831" s="4"/>
    </row>
    <row r="832" spans="3:3" ht="16.5" customHeight="1">
      <c r="C832" s="4"/>
    </row>
    <row r="833" spans="3:3" ht="16.5" customHeight="1">
      <c r="C833" s="4"/>
    </row>
    <row r="834" spans="3:3" ht="16.5" customHeight="1">
      <c r="C834" s="4"/>
    </row>
    <row r="835" spans="3:3" ht="16.5" customHeight="1">
      <c r="C835" s="4"/>
    </row>
    <row r="836" spans="3:3" ht="16.5" customHeight="1">
      <c r="C836" s="4"/>
    </row>
    <row r="837" spans="3:3" ht="16.5" customHeight="1">
      <c r="C837" s="4"/>
    </row>
    <row r="838" spans="3:3" ht="16.5" customHeight="1">
      <c r="C838" s="4"/>
    </row>
    <row r="839" spans="3:3" ht="16.5" customHeight="1">
      <c r="C839" s="4"/>
    </row>
    <row r="840" spans="3:3" ht="16.5" customHeight="1">
      <c r="C840" s="4"/>
    </row>
    <row r="841" spans="3:3" ht="16.5" customHeight="1">
      <c r="C841" s="4"/>
    </row>
    <row r="842" spans="3:3" ht="16.5" customHeight="1">
      <c r="C842" s="4"/>
    </row>
    <row r="843" spans="3:3" ht="16.5" customHeight="1">
      <c r="C843" s="4"/>
    </row>
    <row r="844" spans="3:3" ht="16.5" customHeight="1">
      <c r="C844" s="4"/>
    </row>
    <row r="845" spans="3:3" ht="16.5" customHeight="1">
      <c r="C845" s="4"/>
    </row>
    <row r="846" spans="3:3" ht="16.5" customHeight="1">
      <c r="C846" s="4"/>
    </row>
    <row r="847" spans="3:3" ht="16.5" customHeight="1">
      <c r="C847" s="4"/>
    </row>
    <row r="848" spans="3:3" ht="16.5" customHeight="1">
      <c r="C848" s="4"/>
    </row>
    <row r="849" spans="3:3" ht="16.5" customHeight="1">
      <c r="C849" s="4"/>
    </row>
    <row r="850" spans="3:3" ht="16.5" customHeight="1">
      <c r="C850" s="4"/>
    </row>
    <row r="851" spans="3:3" ht="16.5" customHeight="1">
      <c r="C851" s="4"/>
    </row>
    <row r="852" spans="3:3" ht="16.5" customHeight="1">
      <c r="C852" s="4"/>
    </row>
    <row r="853" spans="3:3" ht="16.5" customHeight="1">
      <c r="C853" s="4"/>
    </row>
    <row r="854" spans="3:3" ht="16.5" customHeight="1">
      <c r="C854" s="4"/>
    </row>
    <row r="855" spans="3:3" ht="16.5" customHeight="1">
      <c r="C855" s="4"/>
    </row>
    <row r="856" spans="3:3" ht="16.5" customHeight="1">
      <c r="C856" s="4"/>
    </row>
    <row r="857" spans="3:3" ht="16.5" customHeight="1">
      <c r="C857" s="4"/>
    </row>
    <row r="858" spans="3:3" ht="16.5" customHeight="1">
      <c r="C858" s="4"/>
    </row>
    <row r="859" spans="3:3" ht="16.5" customHeight="1">
      <c r="C859" s="4"/>
    </row>
    <row r="860" spans="3:3" ht="16.5" customHeight="1">
      <c r="C860" s="4"/>
    </row>
    <row r="861" spans="3:3" ht="16.5" customHeight="1">
      <c r="C861" s="4"/>
    </row>
    <row r="862" spans="3:3" ht="16.5" customHeight="1">
      <c r="C862" s="4"/>
    </row>
    <row r="863" spans="3:3" ht="16.5" customHeight="1">
      <c r="C863" s="4"/>
    </row>
    <row r="864" spans="3:3" ht="16.5" customHeight="1">
      <c r="C864" s="4"/>
    </row>
    <row r="865" spans="3:3" ht="16.5" customHeight="1">
      <c r="C865" s="4"/>
    </row>
    <row r="866" spans="3:3" ht="16.5" customHeight="1">
      <c r="C866" s="4"/>
    </row>
    <row r="867" spans="3:3" ht="16.5" customHeight="1">
      <c r="C867" s="4"/>
    </row>
    <row r="868" spans="3:3" ht="16.5" customHeight="1">
      <c r="C868" s="4"/>
    </row>
    <row r="869" spans="3:3" ht="16.5" customHeight="1">
      <c r="C869" s="4"/>
    </row>
    <row r="870" spans="3:3" ht="16.5" customHeight="1">
      <c r="C870" s="4"/>
    </row>
    <row r="871" spans="3:3" ht="16.5" customHeight="1">
      <c r="C871" s="4"/>
    </row>
    <row r="872" spans="3:3" ht="16.5" customHeight="1">
      <c r="C872" s="4"/>
    </row>
    <row r="873" spans="3:3" ht="16.5" customHeight="1">
      <c r="C873" s="4"/>
    </row>
    <row r="874" spans="3:3" ht="16.5" customHeight="1">
      <c r="C874" s="4"/>
    </row>
    <row r="875" spans="3:3" ht="16.5" customHeight="1">
      <c r="C875" s="4"/>
    </row>
    <row r="876" spans="3:3" ht="16.5" customHeight="1">
      <c r="C876" s="4"/>
    </row>
    <row r="877" spans="3:3" ht="16.5" customHeight="1">
      <c r="C877" s="4"/>
    </row>
    <row r="878" spans="3:3" ht="16.5" customHeight="1">
      <c r="C878" s="4"/>
    </row>
    <row r="879" spans="3:3" ht="16.5" customHeight="1">
      <c r="C879" s="4"/>
    </row>
    <row r="880" spans="3:3" ht="16.5" customHeight="1">
      <c r="C880" s="4"/>
    </row>
    <row r="881" spans="3:3" ht="16.5" customHeight="1">
      <c r="C881" s="4"/>
    </row>
    <row r="882" spans="3:3" ht="16.5" customHeight="1">
      <c r="C882" s="4"/>
    </row>
    <row r="883" spans="3:3" ht="16.5" customHeight="1">
      <c r="C883" s="4"/>
    </row>
    <row r="884" spans="3:3" ht="16.5" customHeight="1">
      <c r="C884" s="4"/>
    </row>
    <row r="885" spans="3:3" ht="16.5" customHeight="1">
      <c r="C885" s="4"/>
    </row>
    <row r="886" spans="3:3" ht="16.5" customHeight="1">
      <c r="C886" s="4"/>
    </row>
    <row r="887" spans="3:3" ht="16.5" customHeight="1">
      <c r="C887" s="4"/>
    </row>
    <row r="888" spans="3:3" ht="16.5" customHeight="1">
      <c r="C888" s="4"/>
    </row>
    <row r="889" spans="3:3" ht="16.5" customHeight="1">
      <c r="C889" s="4"/>
    </row>
    <row r="890" spans="3:3" ht="16.5" customHeight="1">
      <c r="C890" s="4"/>
    </row>
    <row r="891" spans="3:3" ht="16.5" customHeight="1">
      <c r="C891" s="4"/>
    </row>
    <row r="892" spans="3:3" ht="16.5" customHeight="1">
      <c r="C892" s="4"/>
    </row>
    <row r="893" spans="3:3" ht="16.5" customHeight="1">
      <c r="C893" s="4"/>
    </row>
    <row r="894" spans="3:3" ht="16.5" customHeight="1">
      <c r="C894" s="4"/>
    </row>
    <row r="895" spans="3:3" ht="16.5" customHeight="1">
      <c r="C895" s="4"/>
    </row>
    <row r="896" spans="3:3" ht="16.5" customHeight="1">
      <c r="C896" s="4"/>
    </row>
    <row r="897" spans="3:3" ht="16.5" customHeight="1">
      <c r="C897" s="4"/>
    </row>
    <row r="898" spans="3:3" ht="16.5" customHeight="1">
      <c r="C898" s="4"/>
    </row>
    <row r="899" spans="3:3" ht="16.5" customHeight="1">
      <c r="C899" s="4"/>
    </row>
    <row r="900" spans="3:3" ht="16.5" customHeight="1">
      <c r="C900" s="4"/>
    </row>
    <row r="901" spans="3:3" ht="16.5" customHeight="1">
      <c r="C901" s="4"/>
    </row>
    <row r="902" spans="3:3" ht="16.5" customHeight="1">
      <c r="C902" s="4"/>
    </row>
    <row r="903" spans="3:3" ht="16.5" customHeight="1">
      <c r="C903" s="4"/>
    </row>
    <row r="904" spans="3:3" ht="16.5" customHeight="1">
      <c r="C904" s="4"/>
    </row>
    <row r="905" spans="3:3" ht="16.5" customHeight="1">
      <c r="C905" s="4"/>
    </row>
    <row r="906" spans="3:3" ht="16.5" customHeight="1">
      <c r="C906" s="4"/>
    </row>
    <row r="907" spans="3:3" ht="16.5" customHeight="1">
      <c r="C907" s="4"/>
    </row>
    <row r="908" spans="3:3" ht="16.5" customHeight="1">
      <c r="C908" s="4"/>
    </row>
    <row r="909" spans="3:3" ht="16.5" customHeight="1">
      <c r="C909" s="4"/>
    </row>
    <row r="910" spans="3:3" ht="16.5" customHeight="1">
      <c r="C910" s="4"/>
    </row>
    <row r="911" spans="3:3" ht="16.5" customHeight="1">
      <c r="C911" s="4"/>
    </row>
    <row r="912" spans="3:3" ht="16.5" customHeight="1">
      <c r="C912" s="4"/>
    </row>
    <row r="913" spans="3:3" ht="16.5" customHeight="1">
      <c r="C913" s="4"/>
    </row>
    <row r="914" spans="3:3" ht="16.5" customHeight="1">
      <c r="C914" s="4"/>
    </row>
    <row r="915" spans="3:3" ht="16.5" customHeight="1">
      <c r="C915" s="4"/>
    </row>
    <row r="916" spans="3:3" ht="16.5" customHeight="1">
      <c r="C916" s="4"/>
    </row>
    <row r="917" spans="3:3" ht="16.5" customHeight="1">
      <c r="C917" s="4"/>
    </row>
    <row r="918" spans="3:3" ht="16.5" customHeight="1">
      <c r="C918" s="4"/>
    </row>
    <row r="919" spans="3:3" ht="16.5" customHeight="1">
      <c r="C919" s="4"/>
    </row>
    <row r="920" spans="3:3" ht="16.5" customHeight="1">
      <c r="C920" s="4"/>
    </row>
    <row r="921" spans="3:3" ht="16.5" customHeight="1">
      <c r="C921" s="4"/>
    </row>
    <row r="922" spans="3:3" ht="16.5" customHeight="1">
      <c r="C922" s="4"/>
    </row>
    <row r="923" spans="3:3" ht="16.5" customHeight="1">
      <c r="C923" s="4"/>
    </row>
    <row r="924" spans="3:3" ht="16.5" customHeight="1">
      <c r="C924" s="4"/>
    </row>
    <row r="925" spans="3:3" ht="16.5" customHeight="1">
      <c r="C925" s="4"/>
    </row>
    <row r="926" spans="3:3" ht="16.5" customHeight="1">
      <c r="C926" s="4"/>
    </row>
    <row r="927" spans="3:3" ht="16.5" customHeight="1">
      <c r="C927" s="4"/>
    </row>
    <row r="928" spans="3:3" ht="16.5" customHeight="1">
      <c r="C928" s="4"/>
    </row>
    <row r="929" spans="3:3" ht="16.5" customHeight="1">
      <c r="C929" s="4"/>
    </row>
    <row r="930" spans="3:3" ht="16.5" customHeight="1">
      <c r="C930" s="4"/>
    </row>
    <row r="931" spans="3:3" ht="16.5" customHeight="1">
      <c r="C931" s="4"/>
    </row>
    <row r="932" spans="3:3" ht="16.5" customHeight="1">
      <c r="C932" s="4"/>
    </row>
    <row r="933" spans="3:3" ht="16.5" customHeight="1">
      <c r="C933" s="4"/>
    </row>
    <row r="934" spans="3:3" ht="16.5" customHeight="1">
      <c r="C934" s="4"/>
    </row>
    <row r="935" spans="3:3" ht="16.5" customHeight="1">
      <c r="C935" s="4"/>
    </row>
    <row r="936" spans="3:3" ht="16.5" customHeight="1">
      <c r="C936" s="4"/>
    </row>
    <row r="937" spans="3:3" ht="16.5" customHeight="1">
      <c r="C937" s="4"/>
    </row>
    <row r="938" spans="3:3" ht="16.5" customHeight="1">
      <c r="C938" s="4"/>
    </row>
    <row r="939" spans="3:3" ht="16.5" customHeight="1">
      <c r="C939" s="4"/>
    </row>
    <row r="940" spans="3:3" ht="16.5" customHeight="1">
      <c r="C940" s="4"/>
    </row>
    <row r="941" spans="3:3" ht="16.5" customHeight="1">
      <c r="C941" s="4"/>
    </row>
    <row r="942" spans="3:3" ht="16.5" customHeight="1">
      <c r="C942" s="4"/>
    </row>
    <row r="943" spans="3:3" ht="16.5" customHeight="1">
      <c r="C943" s="4"/>
    </row>
    <row r="944" spans="3:3" ht="16.5" customHeight="1">
      <c r="C944" s="4"/>
    </row>
    <row r="945" spans="3:3" ht="16.5" customHeight="1">
      <c r="C945" s="4"/>
    </row>
    <row r="946" spans="3:3" ht="16.5" customHeight="1">
      <c r="C946" s="4"/>
    </row>
    <row r="947" spans="3:3" ht="16.5" customHeight="1">
      <c r="C947" s="4"/>
    </row>
    <row r="948" spans="3:3" ht="16.5" customHeight="1">
      <c r="C948" s="4"/>
    </row>
    <row r="949" spans="3:3" ht="16.5" customHeight="1">
      <c r="C949" s="4"/>
    </row>
    <row r="950" spans="3:3" ht="16.5" customHeight="1">
      <c r="C950" s="4"/>
    </row>
    <row r="951" spans="3:3" ht="16.5" customHeight="1">
      <c r="C951" s="4"/>
    </row>
    <row r="952" spans="3:3" ht="16.5" customHeight="1">
      <c r="C952" s="4"/>
    </row>
    <row r="953" spans="3:3" ht="16.5" customHeight="1">
      <c r="C953" s="4"/>
    </row>
    <row r="954" spans="3:3" ht="16.5" customHeight="1">
      <c r="C954" s="4"/>
    </row>
    <row r="955" spans="3:3" ht="16.5" customHeight="1">
      <c r="C955" s="4"/>
    </row>
    <row r="956" spans="3:3" ht="16.5" customHeight="1">
      <c r="C956" s="4"/>
    </row>
    <row r="957" spans="3:3" ht="16.5" customHeight="1">
      <c r="C957" s="4"/>
    </row>
    <row r="958" spans="3:3" ht="16.5" customHeight="1">
      <c r="C958" s="4"/>
    </row>
    <row r="959" spans="3:3" ht="16.5" customHeight="1">
      <c r="C959" s="4"/>
    </row>
    <row r="960" spans="3:3" ht="16.5" customHeight="1">
      <c r="C960" s="4"/>
    </row>
    <row r="961" spans="3:3" ht="16.5" customHeight="1">
      <c r="C961" s="4"/>
    </row>
    <row r="962" spans="3:3" ht="16.5" customHeight="1">
      <c r="C962" s="4"/>
    </row>
    <row r="963" spans="3:3" ht="16.5" customHeight="1">
      <c r="C963" s="4"/>
    </row>
    <row r="964" spans="3:3" ht="16.5" customHeight="1">
      <c r="C964" s="4"/>
    </row>
    <row r="965" spans="3:3" ht="16.5" customHeight="1">
      <c r="C965" s="4"/>
    </row>
    <row r="966" spans="3:3" ht="16.5" customHeight="1">
      <c r="C966" s="4"/>
    </row>
    <row r="967" spans="3:3" ht="16.5" customHeight="1">
      <c r="C967" s="4"/>
    </row>
    <row r="968" spans="3:3" ht="16.5" customHeight="1">
      <c r="C968" s="4"/>
    </row>
    <row r="969" spans="3:3" ht="16.5" customHeight="1">
      <c r="C969" s="4"/>
    </row>
    <row r="970" spans="3:3" ht="16.5" customHeight="1">
      <c r="C970" s="4"/>
    </row>
    <row r="971" spans="3:3" ht="16.5" customHeight="1">
      <c r="C971" s="4"/>
    </row>
    <row r="972" spans="3:3" ht="16.5" customHeight="1">
      <c r="C972" s="4"/>
    </row>
    <row r="973" spans="3:3" ht="16.5" customHeight="1">
      <c r="C973" s="4"/>
    </row>
    <row r="974" spans="3:3" ht="16.5" customHeight="1">
      <c r="C974" s="4"/>
    </row>
    <row r="975" spans="3:3" ht="16.5" customHeight="1">
      <c r="C975" s="4"/>
    </row>
    <row r="976" spans="3:3" ht="16.5" customHeight="1">
      <c r="C976" s="4"/>
    </row>
    <row r="977" spans="3:3" ht="16.5" customHeight="1">
      <c r="C977" s="4"/>
    </row>
    <row r="978" spans="3:3" ht="16.5" customHeight="1">
      <c r="C978" s="4"/>
    </row>
    <row r="979" spans="3:3" ht="16.5" customHeight="1">
      <c r="C979" s="4"/>
    </row>
    <row r="980" spans="3:3" ht="16.5" customHeight="1">
      <c r="C980" s="4"/>
    </row>
    <row r="981" spans="3:3" ht="16.5" customHeight="1">
      <c r="C981" s="4"/>
    </row>
    <row r="982" spans="3:3" ht="16.5" customHeight="1">
      <c r="C982" s="4"/>
    </row>
    <row r="983" spans="3:3" ht="16.5" customHeight="1">
      <c r="C983" s="4"/>
    </row>
    <row r="984" spans="3:3" ht="16.5" customHeight="1">
      <c r="C984" s="4"/>
    </row>
    <row r="985" spans="3:3" ht="16.5" customHeight="1">
      <c r="C985" s="4"/>
    </row>
    <row r="986" spans="3:3" ht="16.5" customHeight="1">
      <c r="C986" s="4"/>
    </row>
    <row r="987" spans="3:3" ht="16.5" customHeight="1">
      <c r="C987" s="4"/>
    </row>
    <row r="988" spans="3:3" ht="16.5" customHeight="1">
      <c r="C988" s="4"/>
    </row>
    <row r="989" spans="3:3" ht="16.5" customHeight="1">
      <c r="C989" s="4"/>
    </row>
    <row r="990" spans="3:3" ht="16.5" customHeight="1">
      <c r="C990" s="4"/>
    </row>
    <row r="991" spans="3:3" ht="16.5" customHeight="1">
      <c r="C991" s="4"/>
    </row>
    <row r="992" spans="3:3" ht="16.5" customHeight="1">
      <c r="C992" s="4"/>
    </row>
    <row r="993" spans="3:3" ht="16.5" customHeight="1">
      <c r="C993" s="4"/>
    </row>
    <row r="994" spans="3:3" ht="16.5" customHeight="1">
      <c r="C994" s="4"/>
    </row>
    <row r="995" spans="3:3" ht="16.5" customHeight="1">
      <c r="C995" s="4"/>
    </row>
    <row r="996" spans="3:3" ht="16.5" customHeight="1">
      <c r="C996" s="4"/>
    </row>
    <row r="997" spans="3:3" ht="16.5" customHeight="1">
      <c r="C997" s="4"/>
    </row>
    <row r="998" spans="3:3" ht="16.5" customHeight="1">
      <c r="C998" s="4"/>
    </row>
    <row r="999" spans="3:3" ht="16.5" customHeight="1">
      <c r="C999" s="4"/>
    </row>
  </sheetData>
  <mergeCells count="31">
    <mergeCell ref="A1:G1"/>
    <mergeCell ref="A2:B2"/>
    <mergeCell ref="C2:G2"/>
    <mergeCell ref="A3:B3"/>
    <mergeCell ref="C3:G3"/>
    <mergeCell ref="A4:B4"/>
    <mergeCell ref="C4:G4"/>
    <mergeCell ref="A5:B5"/>
    <mergeCell ref="C5:G5"/>
    <mergeCell ref="A6:G6"/>
    <mergeCell ref="A8:A15"/>
    <mergeCell ref="A16:A20"/>
    <mergeCell ref="A21:A35"/>
    <mergeCell ref="A45:A46"/>
    <mergeCell ref="B17:B18"/>
    <mergeCell ref="B19:B20"/>
    <mergeCell ref="B21:B23"/>
    <mergeCell ref="B24:B25"/>
    <mergeCell ref="B26:B27"/>
    <mergeCell ref="B45:B46"/>
    <mergeCell ref="B28:B30"/>
    <mergeCell ref="B31:B33"/>
    <mergeCell ref="B34:B35"/>
    <mergeCell ref="A36:B36"/>
    <mergeCell ref="A38:G38"/>
    <mergeCell ref="F36:G36"/>
    <mergeCell ref="B43:B44"/>
    <mergeCell ref="A43:A44"/>
    <mergeCell ref="F47:G47"/>
    <mergeCell ref="A47:B47"/>
    <mergeCell ref="A48:G48"/>
  </mergeCells>
  <phoneticPr fontId="29" type="noConversion"/>
  <conditionalFormatting sqref="E8:E15">
    <cfRule type="notContainsBlanks" dxfId="9" priority="4">
      <formula>LEN(TRIM(E8))&gt;0</formula>
    </cfRule>
  </conditionalFormatting>
  <conditionalFormatting sqref="E31:E35 E17:E27">
    <cfRule type="notContainsBlanks" dxfId="8" priority="5">
      <formula>LEN(TRIM(E17))&gt;0</formula>
    </cfRule>
  </conditionalFormatting>
  <conditionalFormatting sqref="F17:G17">
    <cfRule type="notContainsBlanks" dxfId="7" priority="2">
      <formula>LEN(TRIM(F17))&gt;0</formula>
    </cfRule>
  </conditionalFormatting>
  <conditionalFormatting sqref="C3:C5">
    <cfRule type="notContainsBlanks" dxfId="6" priority="1">
      <formula>LEN(TRIM(C3))&gt;0</formula>
    </cfRule>
  </conditionalFormatting>
  <pageMargins left="0.70866141732283472" right="0.70866141732283472" top="0.59055118110236227" bottom="0.59055118110236227" header="0" footer="0"/>
  <pageSetup paperSize="9" scale="8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EF2CB"/>
    <pageSetUpPr fitToPage="1"/>
  </sheetPr>
  <dimension ref="A1:BI646"/>
  <sheetViews>
    <sheetView zoomScale="85" zoomScaleNormal="85" workbookViewId="0">
      <pane xSplit="3" ySplit="2" topLeftCell="R23" activePane="bottomRight" state="frozen"/>
      <selection pane="topRight"/>
      <selection pane="bottomLeft"/>
      <selection pane="bottomRight" sqref="A1:AH54"/>
    </sheetView>
  </sheetViews>
  <sheetFormatPr defaultColWidth="11.25" defaultRowHeight="15" customHeight="1"/>
  <cols>
    <col min="1" max="1" width="6.875" style="70" customWidth="1"/>
    <col min="2" max="2" width="17.75" style="71" customWidth="1"/>
    <col min="3" max="3" width="13.5" style="71" customWidth="1"/>
    <col min="4" max="4" width="6.75" style="71" customWidth="1"/>
    <col min="5" max="5" width="7.875" style="157" customWidth="1"/>
    <col min="6" max="6" width="8.5" style="69" customWidth="1"/>
    <col min="7" max="7" width="11.25" style="71" customWidth="1"/>
    <col min="8" max="9" width="12" style="73" customWidth="1"/>
    <col min="10" max="10" width="10.25" style="73" customWidth="1"/>
    <col min="11" max="11" width="8.5" style="73" customWidth="1"/>
    <col min="12" max="12" width="18.625" style="73" customWidth="1"/>
    <col min="13" max="13" width="19.75" style="152" customWidth="1"/>
    <col min="14" max="14" width="10" style="71" customWidth="1"/>
    <col min="15" max="16" width="15.5" style="73" customWidth="1"/>
    <col min="17" max="18" width="10.625" style="137" customWidth="1"/>
    <col min="19" max="19" width="14.125" style="137" customWidth="1"/>
    <col min="20" max="20" width="7.5" style="138" customWidth="1"/>
    <col min="21" max="21" width="11" style="73" customWidth="1"/>
    <col min="22" max="22" width="11" style="74" customWidth="1"/>
    <col min="23" max="23" width="11" style="71" customWidth="1"/>
    <col min="24" max="24" width="16.75" style="152" customWidth="1"/>
    <col min="25" max="25" width="17.875" style="152" customWidth="1"/>
    <col min="26" max="26" width="14.75" style="153" customWidth="1"/>
    <col min="27" max="27" width="21" style="73" customWidth="1"/>
    <col min="28" max="28" width="13" style="153" customWidth="1"/>
    <col min="29" max="29" width="16" style="153" customWidth="1"/>
    <col min="30" max="30" width="10.75" style="154" customWidth="1"/>
    <col min="31" max="32" width="11.25" style="153"/>
    <col min="33" max="33" width="12" style="153" customWidth="1"/>
    <col min="34" max="34" width="9.75" style="153" customWidth="1"/>
  </cols>
  <sheetData>
    <row r="1" spans="1:34" s="68" customFormat="1" ht="26.65" customHeight="1">
      <c r="A1" s="360" t="s">
        <v>205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0"/>
      <c r="AF1" s="360"/>
      <c r="AG1" s="360"/>
      <c r="AH1" s="360"/>
    </row>
    <row r="2" spans="1:34" ht="60.75" customHeight="1">
      <c r="A2" s="288" t="s">
        <v>62</v>
      </c>
      <c r="B2" s="288" t="s">
        <v>102</v>
      </c>
      <c r="C2" s="288" t="s">
        <v>63</v>
      </c>
      <c r="D2" s="288" t="s">
        <v>64</v>
      </c>
      <c r="E2" s="289" t="s">
        <v>103</v>
      </c>
      <c r="F2" s="290" t="s">
        <v>104</v>
      </c>
      <c r="G2" s="288" t="s">
        <v>65</v>
      </c>
      <c r="H2" s="291" t="s">
        <v>204</v>
      </c>
      <c r="I2" s="291" t="s">
        <v>206</v>
      </c>
      <c r="J2" s="291" t="s">
        <v>202</v>
      </c>
      <c r="K2" s="291" t="s">
        <v>181</v>
      </c>
      <c r="L2" s="291" t="s">
        <v>66</v>
      </c>
      <c r="M2" s="288" t="s">
        <v>167</v>
      </c>
      <c r="N2" s="288" t="s">
        <v>157</v>
      </c>
      <c r="O2" s="291" t="s">
        <v>158</v>
      </c>
      <c r="P2" s="291" t="s">
        <v>109</v>
      </c>
      <c r="Q2" s="292" t="s">
        <v>168</v>
      </c>
      <c r="R2" s="292" t="s">
        <v>141</v>
      </c>
      <c r="S2" s="292" t="s">
        <v>110</v>
      </c>
      <c r="T2" s="292" t="s">
        <v>113</v>
      </c>
      <c r="U2" s="291" t="s">
        <v>67</v>
      </c>
      <c r="V2" s="293" t="s">
        <v>68</v>
      </c>
      <c r="W2" s="294" t="s">
        <v>69</v>
      </c>
      <c r="X2" s="288" t="s">
        <v>111</v>
      </c>
      <c r="Y2" s="295" t="s">
        <v>200</v>
      </c>
      <c r="Z2" s="296" t="s">
        <v>160</v>
      </c>
      <c r="AA2" s="297" t="s">
        <v>119</v>
      </c>
      <c r="AB2" s="296" t="s">
        <v>161</v>
      </c>
      <c r="AC2" s="296" t="s">
        <v>203</v>
      </c>
      <c r="AD2" s="298" t="s">
        <v>162</v>
      </c>
      <c r="AE2" s="298" t="s">
        <v>163</v>
      </c>
      <c r="AF2" s="298" t="s">
        <v>164</v>
      </c>
      <c r="AG2" s="298" t="s">
        <v>165</v>
      </c>
      <c r="AH2" s="298" t="s">
        <v>166</v>
      </c>
    </row>
    <row r="3" spans="1:34" s="173" customFormat="1" ht="16.5">
      <c r="A3" s="180"/>
      <c r="B3" s="181"/>
      <c r="C3" s="179"/>
      <c r="D3" s="179"/>
      <c r="E3" s="185"/>
      <c r="F3" s="127">
        <f t="shared" ref="F3:F66" ca="1" si="0">(YEAR(NOW())-E3)</f>
        <v>2026</v>
      </c>
      <c r="G3" s="179"/>
      <c r="H3" s="179"/>
      <c r="I3" s="185"/>
      <c r="J3" s="174"/>
      <c r="K3" s="185"/>
      <c r="L3" s="187"/>
      <c r="M3" s="179"/>
      <c r="N3" s="187"/>
      <c r="O3" s="187"/>
      <c r="P3" s="188"/>
      <c r="Q3" s="174"/>
      <c r="R3" s="189"/>
      <c r="S3" s="176"/>
      <c r="T3" s="185"/>
      <c r="U3" s="187"/>
      <c r="V3" s="190"/>
      <c r="W3" s="191"/>
      <c r="X3" s="192"/>
      <c r="Y3" s="179"/>
      <c r="Z3" s="182"/>
      <c r="AA3" s="180"/>
      <c r="AB3" s="182"/>
      <c r="AC3" s="182"/>
      <c r="AD3" s="193"/>
      <c r="AE3" s="182"/>
      <c r="AF3" s="182"/>
      <c r="AG3" s="182"/>
      <c r="AH3" s="182"/>
    </row>
    <row r="4" spans="1:34" s="173" customFormat="1" ht="16.5" customHeight="1">
      <c r="A4" s="180"/>
      <c r="B4" s="194"/>
      <c r="C4" s="180"/>
      <c r="D4" s="180"/>
      <c r="E4" s="183"/>
      <c r="F4" s="127">
        <f t="shared" ca="1" si="0"/>
        <v>2026</v>
      </c>
      <c r="G4" s="180"/>
      <c r="H4" s="179"/>
      <c r="I4" s="185"/>
      <c r="J4" s="174"/>
      <c r="K4" s="185"/>
      <c r="L4" s="195"/>
      <c r="M4" s="179"/>
      <c r="N4" s="177"/>
      <c r="O4" s="177"/>
      <c r="P4" s="175"/>
      <c r="Q4" s="174"/>
      <c r="R4" s="189"/>
      <c r="S4" s="176"/>
      <c r="T4" s="196"/>
      <c r="U4" s="177"/>
      <c r="V4" s="190"/>
      <c r="W4" s="197"/>
      <c r="X4" s="198"/>
      <c r="Y4" s="180"/>
      <c r="Z4" s="182"/>
      <c r="AA4" s="177"/>
      <c r="AB4" s="182"/>
      <c r="AC4" s="182"/>
      <c r="AD4" s="193"/>
      <c r="AE4" s="182"/>
      <c r="AF4" s="182"/>
      <c r="AG4" s="182"/>
      <c r="AH4" s="182"/>
    </row>
    <row r="5" spans="1:34" s="173" customFormat="1" ht="16.5" customHeight="1">
      <c r="A5" s="180"/>
      <c r="B5" s="194"/>
      <c r="C5" s="180"/>
      <c r="D5" s="180"/>
      <c r="E5" s="183"/>
      <c r="F5" s="127">
        <f t="shared" ca="1" si="0"/>
        <v>2026</v>
      </c>
      <c r="G5" s="180"/>
      <c r="H5" s="179"/>
      <c r="I5" s="185"/>
      <c r="J5" s="174"/>
      <c r="K5" s="185"/>
      <c r="L5" s="195"/>
      <c r="M5" s="179"/>
      <c r="N5" s="177"/>
      <c r="O5" s="177"/>
      <c r="P5" s="175"/>
      <c r="Q5" s="174"/>
      <c r="R5" s="189"/>
      <c r="S5" s="176"/>
      <c r="T5" s="196"/>
      <c r="U5" s="177"/>
      <c r="V5" s="190"/>
      <c r="W5" s="197"/>
      <c r="X5" s="198"/>
      <c r="Y5" s="180"/>
      <c r="Z5" s="182"/>
      <c r="AA5" s="180"/>
      <c r="AB5" s="182"/>
      <c r="AC5" s="182"/>
      <c r="AD5" s="193"/>
      <c r="AE5" s="182"/>
      <c r="AF5" s="182"/>
      <c r="AG5" s="182"/>
      <c r="AH5" s="182"/>
    </row>
    <row r="6" spans="1:34" s="173" customFormat="1" ht="16.5" customHeight="1">
      <c r="A6" s="180"/>
      <c r="B6" s="194"/>
      <c r="C6" s="180"/>
      <c r="D6" s="180"/>
      <c r="E6" s="180"/>
      <c r="F6" s="127">
        <f t="shared" ca="1" si="0"/>
        <v>2026</v>
      </c>
      <c r="G6" s="180"/>
      <c r="H6" s="179"/>
      <c r="I6" s="185"/>
      <c r="J6" s="174"/>
      <c r="K6" s="185"/>
      <c r="L6" s="195"/>
      <c r="M6" s="179"/>
      <c r="N6" s="177"/>
      <c r="O6" s="177"/>
      <c r="P6" s="175"/>
      <c r="Q6" s="174"/>
      <c r="R6" s="189"/>
      <c r="S6" s="176"/>
      <c r="T6" s="196"/>
      <c r="U6" s="199"/>
      <c r="V6" s="190"/>
      <c r="W6" s="197"/>
      <c r="X6" s="198"/>
      <c r="Y6" s="180"/>
      <c r="Z6" s="182"/>
      <c r="AA6" s="177"/>
      <c r="AB6" s="182"/>
      <c r="AC6" s="182"/>
      <c r="AD6" s="193"/>
      <c r="AE6" s="182"/>
      <c r="AF6" s="182"/>
      <c r="AG6" s="182"/>
      <c r="AH6" s="182"/>
    </row>
    <row r="7" spans="1:34" s="173" customFormat="1" ht="16.5" customHeight="1">
      <c r="A7" s="180"/>
      <c r="B7" s="194"/>
      <c r="C7" s="177"/>
      <c r="D7" s="177"/>
      <c r="E7" s="175"/>
      <c r="F7" s="127">
        <f t="shared" ca="1" si="0"/>
        <v>2026</v>
      </c>
      <c r="G7" s="177"/>
      <c r="H7" s="179"/>
      <c r="I7" s="185"/>
      <c r="J7" s="174"/>
      <c r="K7" s="185"/>
      <c r="L7" s="195"/>
      <c r="M7" s="179"/>
      <c r="N7" s="177"/>
      <c r="O7" s="177"/>
      <c r="P7" s="175"/>
      <c r="Q7" s="174"/>
      <c r="R7" s="189"/>
      <c r="S7" s="176"/>
      <c r="T7" s="196"/>
      <c r="U7" s="177"/>
      <c r="V7" s="190"/>
      <c r="W7" s="197"/>
      <c r="X7" s="198"/>
      <c r="Y7" s="177"/>
      <c r="Z7" s="182"/>
      <c r="AA7" s="180"/>
      <c r="AB7" s="182"/>
      <c r="AC7" s="182"/>
      <c r="AD7" s="193"/>
      <c r="AE7" s="182"/>
      <c r="AF7" s="182"/>
      <c r="AG7" s="182"/>
      <c r="AH7" s="182"/>
    </row>
    <row r="8" spans="1:34" s="173" customFormat="1" ht="16.5" customHeight="1">
      <c r="A8" s="180"/>
      <c r="B8" s="194"/>
      <c r="C8" s="177"/>
      <c r="D8" s="177"/>
      <c r="E8" s="175"/>
      <c r="F8" s="127">
        <f t="shared" ca="1" si="0"/>
        <v>2026</v>
      </c>
      <c r="G8" s="180"/>
      <c r="H8" s="179"/>
      <c r="I8" s="185"/>
      <c r="J8" s="174"/>
      <c r="K8" s="185"/>
      <c r="L8" s="195"/>
      <c r="M8" s="179"/>
      <c r="N8" s="177"/>
      <c r="O8" s="177"/>
      <c r="P8" s="175"/>
      <c r="Q8" s="174"/>
      <c r="R8" s="189"/>
      <c r="S8" s="176"/>
      <c r="T8" s="196"/>
      <c r="U8" s="177"/>
      <c r="V8" s="190"/>
      <c r="W8" s="197"/>
      <c r="X8" s="198"/>
      <c r="Y8" s="177"/>
      <c r="Z8" s="182"/>
      <c r="AA8" s="180"/>
      <c r="AB8" s="182"/>
      <c r="AC8" s="182"/>
      <c r="AD8" s="200"/>
      <c r="AE8" s="182"/>
      <c r="AF8" s="182"/>
      <c r="AG8" s="182"/>
      <c r="AH8" s="182"/>
    </row>
    <row r="9" spans="1:34" s="173" customFormat="1" ht="16.5" customHeight="1">
      <c r="A9" s="180"/>
      <c r="B9" s="194"/>
      <c r="C9" s="179"/>
      <c r="D9" s="180"/>
      <c r="E9" s="180"/>
      <c r="F9" s="127">
        <f t="shared" ca="1" si="0"/>
        <v>2026</v>
      </c>
      <c r="G9" s="180"/>
      <c r="H9" s="179"/>
      <c r="I9" s="185"/>
      <c r="J9" s="174"/>
      <c r="K9" s="185"/>
      <c r="L9" s="195"/>
      <c r="M9" s="179"/>
      <c r="N9" s="177"/>
      <c r="O9" s="177"/>
      <c r="P9" s="175"/>
      <c r="Q9" s="174"/>
      <c r="R9" s="189"/>
      <c r="S9" s="176"/>
      <c r="T9" s="196"/>
      <c r="U9" s="199"/>
      <c r="V9" s="190"/>
      <c r="W9" s="197"/>
      <c r="X9" s="201"/>
      <c r="Y9" s="179"/>
      <c r="Z9" s="182"/>
      <c r="AA9" s="177"/>
      <c r="AB9" s="182"/>
      <c r="AC9" s="182"/>
      <c r="AD9" s="193"/>
      <c r="AE9" s="182"/>
      <c r="AF9" s="182"/>
      <c r="AG9" s="182"/>
      <c r="AH9" s="182"/>
    </row>
    <row r="10" spans="1:34" s="173" customFormat="1" ht="16.5" customHeight="1">
      <c r="A10" s="180"/>
      <c r="B10" s="194"/>
      <c r="C10" s="180"/>
      <c r="D10" s="180"/>
      <c r="E10" s="183"/>
      <c r="F10" s="127">
        <f t="shared" ca="1" si="0"/>
        <v>2026</v>
      </c>
      <c r="G10" s="180"/>
      <c r="H10" s="179"/>
      <c r="I10" s="185"/>
      <c r="J10" s="174"/>
      <c r="K10" s="185"/>
      <c r="L10" s="195"/>
      <c r="M10" s="179"/>
      <c r="N10" s="177"/>
      <c r="O10" s="180"/>
      <c r="P10" s="175"/>
      <c r="Q10" s="174"/>
      <c r="R10" s="189"/>
      <c r="S10" s="176"/>
      <c r="T10" s="196"/>
      <c r="U10" s="177"/>
      <c r="V10" s="190"/>
      <c r="W10" s="197"/>
      <c r="X10" s="201"/>
      <c r="Y10" s="180"/>
      <c r="Z10" s="182"/>
      <c r="AA10" s="180"/>
      <c r="AB10" s="182"/>
      <c r="AC10" s="182"/>
      <c r="AD10" s="193"/>
      <c r="AE10" s="182"/>
      <c r="AF10" s="182"/>
      <c r="AG10" s="182"/>
      <c r="AH10" s="182"/>
    </row>
    <row r="11" spans="1:34" s="173" customFormat="1" ht="16.5" customHeight="1">
      <c r="A11" s="180"/>
      <c r="B11" s="194"/>
      <c r="C11" s="180"/>
      <c r="D11" s="180"/>
      <c r="E11" s="183"/>
      <c r="F11" s="127">
        <f t="shared" ca="1" si="0"/>
        <v>2026</v>
      </c>
      <c r="G11" s="180"/>
      <c r="H11" s="179"/>
      <c r="I11" s="185"/>
      <c r="J11" s="174"/>
      <c r="K11" s="185"/>
      <c r="L11" s="195"/>
      <c r="M11" s="179"/>
      <c r="N11" s="177"/>
      <c r="O11" s="180"/>
      <c r="P11" s="175"/>
      <c r="Q11" s="174"/>
      <c r="R11" s="189"/>
      <c r="S11" s="176"/>
      <c r="T11" s="196"/>
      <c r="U11" s="177"/>
      <c r="V11" s="190"/>
      <c r="W11" s="197"/>
      <c r="X11" s="198"/>
      <c r="Y11" s="180"/>
      <c r="Z11" s="182"/>
      <c r="AA11" s="180"/>
      <c r="AB11" s="182"/>
      <c r="AC11" s="182"/>
      <c r="AD11" s="193"/>
      <c r="AE11" s="182"/>
      <c r="AF11" s="182"/>
      <c r="AG11" s="182"/>
      <c r="AH11" s="182"/>
    </row>
    <row r="12" spans="1:34" s="173" customFormat="1" ht="16.5" customHeight="1">
      <c r="A12" s="180"/>
      <c r="B12" s="181"/>
      <c r="C12" s="179"/>
      <c r="D12" s="179"/>
      <c r="E12" s="180"/>
      <c r="F12" s="127">
        <f t="shared" ca="1" si="0"/>
        <v>2026</v>
      </c>
      <c r="G12" s="179"/>
      <c r="H12" s="185"/>
      <c r="I12" s="185"/>
      <c r="J12" s="174"/>
      <c r="K12" s="185"/>
      <c r="L12" s="187"/>
      <c r="M12" s="179"/>
      <c r="N12" s="177"/>
      <c r="O12" s="179"/>
      <c r="P12" s="185"/>
      <c r="Q12" s="174"/>
      <c r="R12" s="189"/>
      <c r="S12" s="176"/>
      <c r="T12" s="196"/>
      <c r="U12" s="199"/>
      <c r="V12" s="190"/>
      <c r="W12" s="197"/>
      <c r="X12" s="198"/>
      <c r="Y12" s="179"/>
      <c r="Z12" s="182"/>
      <c r="AA12" s="177"/>
      <c r="AB12" s="182"/>
      <c r="AC12" s="182"/>
      <c r="AD12" s="200"/>
      <c r="AE12" s="182"/>
      <c r="AF12" s="182"/>
      <c r="AG12" s="182"/>
      <c r="AH12" s="182"/>
    </row>
    <row r="13" spans="1:34" s="173" customFormat="1" ht="16.5" customHeight="1">
      <c r="A13" s="180"/>
      <c r="B13" s="181"/>
      <c r="C13" s="179"/>
      <c r="D13" s="179"/>
      <c r="E13" s="185"/>
      <c r="F13" s="127">
        <f t="shared" ca="1" si="0"/>
        <v>2026</v>
      </c>
      <c r="G13" s="179"/>
      <c r="H13" s="179"/>
      <c r="I13" s="185"/>
      <c r="J13" s="174"/>
      <c r="K13" s="185"/>
      <c r="L13" s="187"/>
      <c r="M13" s="179"/>
      <c r="N13" s="177"/>
      <c r="O13" s="179"/>
      <c r="P13" s="175"/>
      <c r="Q13" s="176"/>
      <c r="R13" s="189"/>
      <c r="S13" s="176"/>
      <c r="T13" s="196"/>
      <c r="U13" s="177"/>
      <c r="V13" s="190"/>
      <c r="W13" s="197"/>
      <c r="X13" s="198"/>
      <c r="Y13" s="179"/>
      <c r="Z13" s="182"/>
      <c r="AA13" s="177"/>
      <c r="AB13" s="182"/>
      <c r="AC13" s="182"/>
      <c r="AD13" s="200"/>
      <c r="AE13" s="182"/>
      <c r="AF13" s="182"/>
      <c r="AG13" s="182"/>
      <c r="AH13" s="182"/>
    </row>
    <row r="14" spans="1:34" s="173" customFormat="1" ht="16.5" customHeight="1">
      <c r="A14" s="180"/>
      <c r="B14" s="194"/>
      <c r="C14" s="180"/>
      <c r="D14" s="180"/>
      <c r="E14" s="183"/>
      <c r="F14" s="127">
        <f t="shared" ca="1" si="0"/>
        <v>2026</v>
      </c>
      <c r="G14" s="180"/>
      <c r="H14" s="179"/>
      <c r="I14" s="185"/>
      <c r="J14" s="174"/>
      <c r="K14" s="185"/>
      <c r="L14" s="180"/>
      <c r="M14" s="179"/>
      <c r="N14" s="177"/>
      <c r="O14" s="180"/>
      <c r="P14" s="175"/>
      <c r="Q14" s="176"/>
      <c r="R14" s="189"/>
      <c r="S14" s="176"/>
      <c r="T14" s="196"/>
      <c r="U14" s="177"/>
      <c r="V14" s="202"/>
      <c r="W14" s="203"/>
      <c r="X14" s="198"/>
      <c r="Y14" s="180"/>
      <c r="Z14" s="182"/>
      <c r="AA14" s="177"/>
      <c r="AB14" s="182"/>
      <c r="AC14" s="182"/>
      <c r="AD14" s="193"/>
      <c r="AE14" s="182"/>
      <c r="AF14" s="182"/>
      <c r="AG14" s="182"/>
      <c r="AH14" s="182"/>
    </row>
    <row r="15" spans="1:34" s="173" customFormat="1" ht="16.5" customHeight="1">
      <c r="A15" s="180"/>
      <c r="B15" s="194"/>
      <c r="C15" s="180"/>
      <c r="D15" s="180"/>
      <c r="E15" s="180"/>
      <c r="F15" s="127">
        <f t="shared" ca="1" si="0"/>
        <v>2026</v>
      </c>
      <c r="G15" s="180"/>
      <c r="H15" s="179"/>
      <c r="I15" s="185"/>
      <c r="J15" s="174"/>
      <c r="K15" s="185"/>
      <c r="L15" s="180"/>
      <c r="M15" s="179"/>
      <c r="N15" s="177"/>
      <c r="O15" s="180"/>
      <c r="P15" s="183"/>
      <c r="Q15" s="176"/>
      <c r="R15" s="189"/>
      <c r="S15" s="176"/>
      <c r="T15" s="196"/>
      <c r="U15" s="199"/>
      <c r="V15" s="190"/>
      <c r="W15" s="197"/>
      <c r="X15" s="198"/>
      <c r="Y15" s="180"/>
      <c r="Z15" s="182"/>
      <c r="AA15" s="177"/>
      <c r="AB15" s="182"/>
      <c r="AC15" s="182"/>
      <c r="AD15" s="193"/>
      <c r="AE15" s="182"/>
      <c r="AF15" s="182"/>
      <c r="AG15" s="182"/>
      <c r="AH15" s="182"/>
    </row>
    <row r="16" spans="1:34" s="173" customFormat="1" ht="16.5" customHeight="1">
      <c r="A16" s="180"/>
      <c r="B16" s="194"/>
      <c r="C16" s="180"/>
      <c r="D16" s="180"/>
      <c r="E16" s="180"/>
      <c r="F16" s="127">
        <f t="shared" ca="1" si="0"/>
        <v>2026</v>
      </c>
      <c r="G16" s="180"/>
      <c r="H16" s="179"/>
      <c r="I16" s="185"/>
      <c r="J16" s="174"/>
      <c r="K16" s="185"/>
      <c r="L16" s="180"/>
      <c r="M16" s="179"/>
      <c r="N16" s="177"/>
      <c r="O16" s="180"/>
      <c r="P16" s="183"/>
      <c r="Q16" s="176"/>
      <c r="R16" s="189"/>
      <c r="S16" s="176"/>
      <c r="T16" s="196"/>
      <c r="U16" s="199"/>
      <c r="V16" s="190"/>
      <c r="W16" s="197"/>
      <c r="X16" s="201"/>
      <c r="Y16" s="180"/>
      <c r="Z16" s="182"/>
      <c r="AA16" s="177"/>
      <c r="AB16" s="182"/>
      <c r="AC16" s="182"/>
      <c r="AD16" s="200"/>
      <c r="AE16" s="182"/>
      <c r="AF16" s="182"/>
      <c r="AG16" s="182"/>
      <c r="AH16" s="182"/>
    </row>
    <row r="17" spans="1:34" s="173" customFormat="1" ht="16.5" customHeight="1">
      <c r="A17" s="180"/>
      <c r="B17" s="194"/>
      <c r="C17" s="180"/>
      <c r="D17" s="180"/>
      <c r="E17" s="183"/>
      <c r="F17" s="127">
        <f t="shared" ca="1" si="0"/>
        <v>2026</v>
      </c>
      <c r="G17" s="180"/>
      <c r="H17" s="179"/>
      <c r="I17" s="185"/>
      <c r="J17" s="174"/>
      <c r="K17" s="185"/>
      <c r="L17" s="180"/>
      <c r="M17" s="179"/>
      <c r="N17" s="177"/>
      <c r="O17" s="180"/>
      <c r="P17" s="175"/>
      <c r="Q17" s="176"/>
      <c r="R17" s="189"/>
      <c r="S17" s="176"/>
      <c r="T17" s="196"/>
      <c r="U17" s="177"/>
      <c r="V17" s="190"/>
      <c r="W17" s="204"/>
      <c r="X17" s="201"/>
      <c r="Y17" s="180"/>
      <c r="Z17" s="182"/>
      <c r="AA17" s="180"/>
      <c r="AB17" s="182"/>
      <c r="AC17" s="182"/>
      <c r="AD17" s="200"/>
      <c r="AE17" s="182"/>
      <c r="AF17" s="182"/>
      <c r="AG17" s="182"/>
      <c r="AH17" s="182"/>
    </row>
    <row r="18" spans="1:34" s="173" customFormat="1" ht="16.5" customHeight="1">
      <c r="A18" s="180"/>
      <c r="B18" s="194"/>
      <c r="C18" s="180"/>
      <c r="D18" s="180"/>
      <c r="E18" s="183"/>
      <c r="F18" s="127">
        <f t="shared" ca="1" si="0"/>
        <v>2026</v>
      </c>
      <c r="G18" s="180"/>
      <c r="H18" s="179"/>
      <c r="I18" s="185"/>
      <c r="J18" s="174"/>
      <c r="K18" s="185"/>
      <c r="L18" s="180"/>
      <c r="M18" s="179"/>
      <c r="N18" s="177"/>
      <c r="O18" s="180"/>
      <c r="P18" s="175"/>
      <c r="Q18" s="176"/>
      <c r="R18" s="189"/>
      <c r="S18" s="176"/>
      <c r="T18" s="196"/>
      <c r="U18" s="177"/>
      <c r="V18" s="190"/>
      <c r="W18" s="197"/>
      <c r="X18" s="198"/>
      <c r="Y18" s="180"/>
      <c r="Z18" s="182"/>
      <c r="AA18" s="177"/>
      <c r="AB18" s="182"/>
      <c r="AC18" s="182"/>
      <c r="AD18" s="193"/>
      <c r="AE18" s="182"/>
      <c r="AF18" s="182"/>
      <c r="AG18" s="182"/>
      <c r="AH18" s="182"/>
    </row>
    <row r="19" spans="1:34" s="173" customFormat="1" ht="16.5" customHeight="1">
      <c r="A19" s="180"/>
      <c r="B19" s="194"/>
      <c r="C19" s="180"/>
      <c r="D19" s="180"/>
      <c r="E19" s="183"/>
      <c r="F19" s="127">
        <f t="shared" ca="1" si="0"/>
        <v>2026</v>
      </c>
      <c r="G19" s="180"/>
      <c r="H19" s="179"/>
      <c r="I19" s="185"/>
      <c r="J19" s="174"/>
      <c r="K19" s="185"/>
      <c r="L19" s="180"/>
      <c r="M19" s="179"/>
      <c r="N19" s="177"/>
      <c r="O19" s="180"/>
      <c r="P19" s="175"/>
      <c r="Q19" s="176"/>
      <c r="R19" s="189"/>
      <c r="S19" s="176"/>
      <c r="T19" s="196"/>
      <c r="U19" s="177"/>
      <c r="V19" s="190"/>
      <c r="W19" s="203"/>
      <c r="X19" s="201"/>
      <c r="Y19" s="180"/>
      <c r="Z19" s="182"/>
      <c r="AA19" s="180"/>
      <c r="AB19" s="182"/>
      <c r="AC19" s="182"/>
      <c r="AD19" s="193"/>
      <c r="AE19" s="182"/>
      <c r="AF19" s="182"/>
      <c r="AG19" s="182"/>
      <c r="AH19" s="182"/>
    </row>
    <row r="20" spans="1:34" s="173" customFormat="1" ht="16.5" customHeight="1">
      <c r="A20" s="180"/>
      <c r="B20" s="194"/>
      <c r="C20" s="180"/>
      <c r="D20" s="180"/>
      <c r="E20" s="180"/>
      <c r="F20" s="127">
        <f t="shared" ca="1" si="0"/>
        <v>2026</v>
      </c>
      <c r="G20" s="180"/>
      <c r="H20" s="179"/>
      <c r="I20" s="185"/>
      <c r="J20" s="174"/>
      <c r="K20" s="185"/>
      <c r="L20" s="180"/>
      <c r="M20" s="179"/>
      <c r="N20" s="177"/>
      <c r="O20" s="180"/>
      <c r="P20" s="183"/>
      <c r="Q20" s="176"/>
      <c r="R20" s="189"/>
      <c r="S20" s="176"/>
      <c r="T20" s="196"/>
      <c r="U20" s="199"/>
      <c r="V20" s="202"/>
      <c r="W20" s="203"/>
      <c r="X20" s="198"/>
      <c r="Y20" s="180"/>
      <c r="Z20" s="182"/>
      <c r="AA20" s="177"/>
      <c r="AB20" s="182"/>
      <c r="AC20" s="182"/>
      <c r="AD20" s="200"/>
      <c r="AE20" s="182"/>
      <c r="AF20" s="182"/>
      <c r="AG20" s="182"/>
      <c r="AH20" s="182"/>
    </row>
    <row r="21" spans="1:34" s="173" customFormat="1" ht="16.5" customHeight="1">
      <c r="A21" s="180"/>
      <c r="B21" s="180"/>
      <c r="C21" s="180"/>
      <c r="D21" s="180"/>
      <c r="E21" s="183"/>
      <c r="F21" s="127">
        <f t="shared" ca="1" si="0"/>
        <v>2026</v>
      </c>
      <c r="G21" s="180"/>
      <c r="H21" s="179"/>
      <c r="I21" s="185"/>
      <c r="J21" s="174"/>
      <c r="K21" s="185"/>
      <c r="L21" s="180"/>
      <c r="M21" s="179"/>
      <c r="N21" s="177"/>
      <c r="O21" s="180"/>
      <c r="P21" s="175"/>
      <c r="Q21" s="176"/>
      <c r="R21" s="189"/>
      <c r="S21" s="176"/>
      <c r="T21" s="196"/>
      <c r="U21" s="177"/>
      <c r="V21" s="202"/>
      <c r="W21" s="203"/>
      <c r="X21" s="201"/>
      <c r="Y21" s="180"/>
      <c r="Z21" s="182"/>
      <c r="AA21" s="180"/>
      <c r="AB21" s="182"/>
      <c r="AC21" s="182"/>
      <c r="AD21" s="200"/>
      <c r="AE21" s="182"/>
      <c r="AF21" s="182"/>
      <c r="AG21" s="182"/>
      <c r="AH21" s="182"/>
    </row>
    <row r="22" spans="1:34" s="173" customFormat="1" ht="16.5" customHeight="1">
      <c r="A22" s="180"/>
      <c r="B22" s="194"/>
      <c r="C22" s="180"/>
      <c r="D22" s="180"/>
      <c r="E22" s="183"/>
      <c r="F22" s="127">
        <f t="shared" ca="1" si="0"/>
        <v>2026</v>
      </c>
      <c r="G22" s="180"/>
      <c r="H22" s="179"/>
      <c r="I22" s="185"/>
      <c r="J22" s="174"/>
      <c r="K22" s="185"/>
      <c r="L22" s="180"/>
      <c r="M22" s="179"/>
      <c r="N22" s="177"/>
      <c r="O22" s="180"/>
      <c r="P22" s="175"/>
      <c r="Q22" s="176"/>
      <c r="R22" s="189"/>
      <c r="S22" s="176"/>
      <c r="T22" s="196"/>
      <c r="U22" s="177"/>
      <c r="V22" s="202"/>
      <c r="W22" s="203"/>
      <c r="X22" s="201"/>
      <c r="Y22" s="180"/>
      <c r="Z22" s="182"/>
      <c r="AA22" s="177"/>
      <c r="AB22" s="182"/>
      <c r="AC22" s="182"/>
      <c r="AD22" s="200"/>
      <c r="AE22" s="182"/>
      <c r="AF22" s="182"/>
      <c r="AG22" s="182"/>
      <c r="AH22" s="182"/>
    </row>
    <row r="23" spans="1:34" s="173" customFormat="1" ht="15.75" customHeight="1">
      <c r="A23" s="180"/>
      <c r="B23" s="194"/>
      <c r="C23" s="180"/>
      <c r="D23" s="180"/>
      <c r="E23" s="180"/>
      <c r="F23" s="127">
        <f t="shared" ca="1" si="0"/>
        <v>2026</v>
      </c>
      <c r="G23" s="180"/>
      <c r="H23" s="179"/>
      <c r="I23" s="185"/>
      <c r="J23" s="174"/>
      <c r="K23" s="185"/>
      <c r="L23" s="180"/>
      <c r="M23" s="179"/>
      <c r="N23" s="177"/>
      <c r="O23" s="180"/>
      <c r="P23" s="183"/>
      <c r="Q23" s="176"/>
      <c r="R23" s="189"/>
      <c r="S23" s="176"/>
      <c r="T23" s="196"/>
      <c r="U23" s="199"/>
      <c r="V23" s="202"/>
      <c r="W23" s="203"/>
      <c r="X23" s="201"/>
      <c r="Y23" s="180"/>
      <c r="Z23" s="182"/>
      <c r="AA23" s="177"/>
      <c r="AB23" s="182"/>
      <c r="AC23" s="182"/>
      <c r="AD23" s="193"/>
      <c r="AE23" s="182"/>
      <c r="AF23" s="182"/>
      <c r="AG23" s="182"/>
      <c r="AH23" s="182"/>
    </row>
    <row r="24" spans="1:34" s="173" customFormat="1" ht="16.5" customHeight="1">
      <c r="A24" s="180"/>
      <c r="B24" s="194"/>
      <c r="C24" s="180"/>
      <c r="D24" s="180"/>
      <c r="E24" s="183"/>
      <c r="F24" s="127">
        <f t="shared" ca="1" si="0"/>
        <v>2026</v>
      </c>
      <c r="G24" s="180"/>
      <c r="H24" s="179"/>
      <c r="I24" s="185"/>
      <c r="J24" s="174"/>
      <c r="K24" s="185"/>
      <c r="L24" s="180"/>
      <c r="M24" s="179"/>
      <c r="N24" s="177"/>
      <c r="O24" s="180"/>
      <c r="P24" s="183"/>
      <c r="Q24" s="176"/>
      <c r="R24" s="189"/>
      <c r="S24" s="176"/>
      <c r="T24" s="196"/>
      <c r="U24" s="177"/>
      <c r="V24" s="202"/>
      <c r="W24" s="203"/>
      <c r="X24" s="198"/>
      <c r="Y24" s="180"/>
      <c r="Z24" s="182"/>
      <c r="AA24" s="180"/>
      <c r="AB24" s="182"/>
      <c r="AC24" s="182"/>
      <c r="AD24" s="205"/>
      <c r="AE24" s="182"/>
      <c r="AF24" s="182"/>
      <c r="AG24" s="182"/>
      <c r="AH24" s="182"/>
    </row>
    <row r="25" spans="1:34" s="173" customFormat="1" ht="16.5" customHeight="1">
      <c r="A25" s="180"/>
      <c r="B25" s="194"/>
      <c r="C25" s="180"/>
      <c r="D25" s="180"/>
      <c r="E25" s="183"/>
      <c r="F25" s="127">
        <f t="shared" ca="1" si="0"/>
        <v>2026</v>
      </c>
      <c r="G25" s="180"/>
      <c r="H25" s="179"/>
      <c r="I25" s="185"/>
      <c r="J25" s="174"/>
      <c r="K25" s="185"/>
      <c r="L25" s="180"/>
      <c r="M25" s="179"/>
      <c r="N25" s="177"/>
      <c r="O25" s="180"/>
      <c r="P25" s="183"/>
      <c r="Q25" s="176"/>
      <c r="R25" s="189"/>
      <c r="S25" s="176"/>
      <c r="T25" s="196"/>
      <c r="U25" s="199"/>
      <c r="V25" s="202"/>
      <c r="W25" s="203"/>
      <c r="X25" s="201"/>
      <c r="Y25" s="180"/>
      <c r="Z25" s="182"/>
      <c r="AA25" s="177"/>
      <c r="AB25" s="182"/>
      <c r="AC25" s="182"/>
      <c r="AD25" s="200"/>
      <c r="AE25" s="182"/>
      <c r="AF25" s="182"/>
      <c r="AG25" s="182"/>
      <c r="AH25" s="182"/>
    </row>
    <row r="26" spans="1:34" s="173" customFormat="1" ht="16.5" customHeight="1">
      <c r="A26" s="180"/>
      <c r="B26" s="180"/>
      <c r="C26" s="180"/>
      <c r="D26" s="180"/>
      <c r="E26" s="180"/>
      <c r="F26" s="127">
        <f t="shared" ca="1" si="0"/>
        <v>2026</v>
      </c>
      <c r="G26" s="180"/>
      <c r="H26" s="179"/>
      <c r="I26" s="185"/>
      <c r="J26" s="174"/>
      <c r="K26" s="185"/>
      <c r="L26" s="180"/>
      <c r="M26" s="179"/>
      <c r="N26" s="177"/>
      <c r="O26" s="180"/>
      <c r="P26" s="183"/>
      <c r="Q26" s="176"/>
      <c r="R26" s="189"/>
      <c r="S26" s="176"/>
      <c r="T26" s="196"/>
      <c r="U26" s="199"/>
      <c r="V26" s="202"/>
      <c r="W26" s="203"/>
      <c r="X26" s="201"/>
      <c r="Y26" s="180"/>
      <c r="Z26" s="182"/>
      <c r="AA26" s="177"/>
      <c r="AB26" s="182"/>
      <c r="AC26" s="182"/>
      <c r="AD26" s="200"/>
      <c r="AE26" s="182"/>
      <c r="AF26" s="182"/>
      <c r="AG26" s="182"/>
      <c r="AH26" s="182"/>
    </row>
    <row r="27" spans="1:34" s="173" customFormat="1" ht="16.5" customHeight="1">
      <c r="A27" s="180"/>
      <c r="B27" s="206"/>
      <c r="C27" s="180"/>
      <c r="D27" s="180"/>
      <c r="E27" s="183"/>
      <c r="F27" s="127">
        <f t="shared" ca="1" si="0"/>
        <v>2026</v>
      </c>
      <c r="G27" s="180"/>
      <c r="H27" s="179"/>
      <c r="I27" s="185"/>
      <c r="J27" s="174"/>
      <c r="K27" s="185"/>
      <c r="L27" s="180"/>
      <c r="M27" s="179"/>
      <c r="N27" s="177"/>
      <c r="O27" s="180"/>
      <c r="P27" s="183"/>
      <c r="Q27" s="176"/>
      <c r="R27" s="189"/>
      <c r="S27" s="176"/>
      <c r="T27" s="196"/>
      <c r="U27" s="177"/>
      <c r="V27" s="202"/>
      <c r="W27" s="203"/>
      <c r="X27" s="201"/>
      <c r="Y27" s="180"/>
      <c r="Z27" s="182"/>
      <c r="AA27" s="180"/>
      <c r="AB27" s="182"/>
      <c r="AC27" s="182"/>
      <c r="AD27" s="193"/>
      <c r="AE27" s="182"/>
      <c r="AF27" s="182"/>
      <c r="AG27" s="182"/>
      <c r="AH27" s="182"/>
    </row>
    <row r="28" spans="1:34" s="173" customFormat="1" ht="16.5" customHeight="1">
      <c r="A28" s="180"/>
      <c r="B28" s="194"/>
      <c r="C28" s="180"/>
      <c r="D28" s="180"/>
      <c r="E28" s="183"/>
      <c r="F28" s="127">
        <f t="shared" ca="1" si="0"/>
        <v>2026</v>
      </c>
      <c r="G28" s="180"/>
      <c r="H28" s="179"/>
      <c r="I28" s="185"/>
      <c r="J28" s="174"/>
      <c r="K28" s="185"/>
      <c r="L28" s="180"/>
      <c r="M28" s="179"/>
      <c r="N28" s="177"/>
      <c r="O28" s="180"/>
      <c r="P28" s="180"/>
      <c r="Q28" s="176"/>
      <c r="R28" s="189"/>
      <c r="S28" s="176"/>
      <c r="T28" s="196"/>
      <c r="U28" s="177"/>
      <c r="V28" s="202"/>
      <c r="W28" s="203"/>
      <c r="X28" s="201"/>
      <c r="Y28" s="180"/>
      <c r="Z28" s="182"/>
      <c r="AA28" s="180"/>
      <c r="AB28" s="182"/>
      <c r="AC28" s="182"/>
      <c r="AD28" s="193"/>
      <c r="AE28" s="182"/>
      <c r="AF28" s="182"/>
      <c r="AG28" s="182"/>
      <c r="AH28" s="182"/>
    </row>
    <row r="29" spans="1:34" s="173" customFormat="1" ht="16.5" customHeight="1">
      <c r="A29" s="180"/>
      <c r="B29" s="194"/>
      <c r="C29" s="180"/>
      <c r="D29" s="180"/>
      <c r="E29" s="183"/>
      <c r="F29" s="127">
        <f t="shared" ca="1" si="0"/>
        <v>2026</v>
      </c>
      <c r="G29" s="180"/>
      <c r="H29" s="179"/>
      <c r="I29" s="183"/>
      <c r="J29" s="174"/>
      <c r="K29" s="183"/>
      <c r="L29" s="180"/>
      <c r="M29" s="179"/>
      <c r="N29" s="177"/>
      <c r="O29" s="180"/>
      <c r="P29" s="183"/>
      <c r="Q29" s="176"/>
      <c r="R29" s="189"/>
      <c r="S29" s="176"/>
      <c r="T29" s="183"/>
      <c r="U29" s="180"/>
      <c r="V29" s="202"/>
      <c r="W29" s="203"/>
      <c r="X29" s="207"/>
      <c r="Y29" s="180"/>
      <c r="Z29" s="182"/>
      <c r="AA29" s="180"/>
      <c r="AB29" s="182"/>
      <c r="AC29" s="182"/>
      <c r="AD29" s="200"/>
      <c r="AE29" s="182"/>
      <c r="AF29" s="182"/>
      <c r="AG29" s="182"/>
      <c r="AH29" s="182"/>
    </row>
    <row r="30" spans="1:34" s="173" customFormat="1" ht="18.75" customHeight="1">
      <c r="A30" s="180"/>
      <c r="B30" s="194"/>
      <c r="C30" s="180"/>
      <c r="D30" s="180"/>
      <c r="E30" s="183"/>
      <c r="F30" s="127">
        <f t="shared" ca="1" si="0"/>
        <v>2026</v>
      </c>
      <c r="G30" s="180"/>
      <c r="H30" s="179"/>
      <c r="I30" s="183"/>
      <c r="J30" s="174"/>
      <c r="K30" s="183"/>
      <c r="L30" s="180"/>
      <c r="M30" s="179"/>
      <c r="N30" s="177"/>
      <c r="O30" s="180"/>
      <c r="P30" s="183"/>
      <c r="Q30" s="176"/>
      <c r="R30" s="189"/>
      <c r="S30" s="176"/>
      <c r="T30" s="183"/>
      <c r="U30" s="177"/>
      <c r="V30" s="202"/>
      <c r="W30" s="203"/>
      <c r="X30" s="207"/>
      <c r="Y30" s="180"/>
      <c r="Z30" s="182"/>
      <c r="AA30" s="180"/>
      <c r="AB30" s="182"/>
      <c r="AC30" s="182"/>
      <c r="AD30" s="200"/>
      <c r="AE30" s="182"/>
      <c r="AF30" s="182"/>
      <c r="AG30" s="182"/>
      <c r="AH30" s="182"/>
    </row>
    <row r="31" spans="1:34" s="173" customFormat="1" ht="18" customHeight="1">
      <c r="A31" s="180"/>
      <c r="B31" s="194"/>
      <c r="C31" s="180"/>
      <c r="D31" s="180"/>
      <c r="E31" s="183"/>
      <c r="F31" s="127">
        <f t="shared" ca="1" si="0"/>
        <v>2026</v>
      </c>
      <c r="G31" s="180"/>
      <c r="H31" s="179"/>
      <c r="I31" s="183"/>
      <c r="J31" s="174"/>
      <c r="K31" s="183"/>
      <c r="L31" s="180"/>
      <c r="M31" s="179"/>
      <c r="N31" s="177"/>
      <c r="O31" s="180"/>
      <c r="P31" s="183"/>
      <c r="Q31" s="176"/>
      <c r="R31" s="189"/>
      <c r="S31" s="176"/>
      <c r="T31" s="183"/>
      <c r="U31" s="180"/>
      <c r="V31" s="202"/>
      <c r="W31" s="203"/>
      <c r="X31" s="207"/>
      <c r="Y31" s="180"/>
      <c r="Z31" s="182"/>
      <c r="AA31" s="180"/>
      <c r="AB31" s="182"/>
      <c r="AC31" s="182"/>
      <c r="AD31" s="193"/>
      <c r="AE31" s="182"/>
      <c r="AF31" s="182"/>
      <c r="AG31" s="182"/>
      <c r="AH31" s="182"/>
    </row>
    <row r="32" spans="1:34" s="173" customFormat="1" ht="18.75" customHeight="1">
      <c r="A32" s="180"/>
      <c r="B32" s="181"/>
      <c r="C32" s="179"/>
      <c r="D32" s="179"/>
      <c r="E32" s="183"/>
      <c r="F32" s="127">
        <f t="shared" ca="1" si="0"/>
        <v>2026</v>
      </c>
      <c r="G32" s="179"/>
      <c r="H32" s="179"/>
      <c r="I32" s="183"/>
      <c r="J32" s="174"/>
      <c r="K32" s="183"/>
      <c r="L32" s="179"/>
      <c r="M32" s="179"/>
      <c r="N32" s="187"/>
      <c r="O32" s="179"/>
      <c r="P32" s="183"/>
      <c r="Q32" s="176"/>
      <c r="R32" s="189"/>
      <c r="S32" s="176"/>
      <c r="T32" s="183"/>
      <c r="U32" s="179"/>
      <c r="V32" s="202"/>
      <c r="W32" s="209"/>
      <c r="X32" s="207"/>
      <c r="Y32" s="179"/>
      <c r="Z32" s="182"/>
      <c r="AA32" s="177"/>
      <c r="AB32" s="182"/>
      <c r="AC32" s="182"/>
      <c r="AD32" s="193"/>
      <c r="AE32" s="182"/>
      <c r="AF32" s="182"/>
      <c r="AG32" s="182"/>
      <c r="AH32" s="182"/>
    </row>
    <row r="33" spans="1:34" s="173" customFormat="1" ht="16.5" customHeight="1">
      <c r="A33" s="180"/>
      <c r="B33" s="181"/>
      <c r="C33" s="179"/>
      <c r="D33" s="179"/>
      <c r="E33" s="180"/>
      <c r="F33" s="127">
        <f t="shared" ca="1" si="0"/>
        <v>2026</v>
      </c>
      <c r="G33" s="179"/>
      <c r="H33" s="179"/>
      <c r="I33" s="185"/>
      <c r="J33" s="174"/>
      <c r="K33" s="185"/>
      <c r="L33" s="179"/>
      <c r="M33" s="179"/>
      <c r="N33" s="209"/>
      <c r="O33" s="179"/>
      <c r="P33" s="183"/>
      <c r="Q33" s="176"/>
      <c r="R33" s="189"/>
      <c r="S33" s="210"/>
      <c r="T33" s="183"/>
      <c r="U33" s="179"/>
      <c r="V33" s="202"/>
      <c r="W33" s="179"/>
      <c r="X33" s="207"/>
      <c r="Y33" s="179"/>
      <c r="Z33" s="182"/>
      <c r="AA33" s="187"/>
      <c r="AB33" s="182"/>
      <c r="AC33" s="182"/>
      <c r="AD33" s="200"/>
      <c r="AE33" s="182"/>
      <c r="AF33" s="182"/>
      <c r="AG33" s="182"/>
      <c r="AH33" s="182"/>
    </row>
    <row r="34" spans="1:34" s="173" customFormat="1" ht="16.5" customHeight="1">
      <c r="A34" s="180"/>
      <c r="B34" s="181"/>
      <c r="C34" s="179"/>
      <c r="D34" s="179"/>
      <c r="E34" s="183"/>
      <c r="F34" s="127">
        <f t="shared" ca="1" si="0"/>
        <v>2026</v>
      </c>
      <c r="G34" s="179"/>
      <c r="H34" s="179"/>
      <c r="I34" s="183"/>
      <c r="J34" s="174"/>
      <c r="K34" s="183"/>
      <c r="L34" s="179"/>
      <c r="M34" s="179"/>
      <c r="N34" s="187"/>
      <c r="O34" s="179"/>
      <c r="P34" s="183"/>
      <c r="Q34" s="176"/>
      <c r="R34" s="189"/>
      <c r="S34" s="176"/>
      <c r="T34" s="183"/>
      <c r="U34" s="179"/>
      <c r="V34" s="202"/>
      <c r="W34" s="209"/>
      <c r="X34" s="207"/>
      <c r="Y34" s="179"/>
      <c r="Z34" s="182"/>
      <c r="AA34" s="180"/>
      <c r="AB34" s="182"/>
      <c r="AC34" s="182"/>
      <c r="AD34" s="193"/>
      <c r="AE34" s="182"/>
      <c r="AF34" s="182"/>
      <c r="AG34" s="182"/>
      <c r="AH34" s="182"/>
    </row>
    <row r="35" spans="1:34" s="173" customFormat="1" ht="16.5" customHeight="1">
      <c r="A35" s="180"/>
      <c r="B35" s="194"/>
      <c r="C35" s="180"/>
      <c r="D35" s="180"/>
      <c r="E35" s="183"/>
      <c r="F35" s="127">
        <f t="shared" ca="1" si="0"/>
        <v>2026</v>
      </c>
      <c r="G35" s="180"/>
      <c r="H35" s="179"/>
      <c r="I35" s="183"/>
      <c r="J35" s="174"/>
      <c r="K35" s="183"/>
      <c r="L35" s="187"/>
      <c r="M35" s="203"/>
      <c r="N35" s="187"/>
      <c r="O35" s="180"/>
      <c r="P35" s="183"/>
      <c r="Q35" s="176"/>
      <c r="R35" s="189"/>
      <c r="S35" s="176"/>
      <c r="T35" s="183"/>
      <c r="U35" s="177"/>
      <c r="V35" s="211"/>
      <c r="W35" s="203"/>
      <c r="X35" s="207"/>
      <c r="Y35" s="212"/>
      <c r="Z35" s="178"/>
      <c r="AA35" s="187"/>
      <c r="AB35" s="178"/>
      <c r="AC35" s="178"/>
      <c r="AD35" s="193"/>
      <c r="AE35" s="182"/>
      <c r="AF35" s="182"/>
      <c r="AG35" s="182"/>
      <c r="AH35" s="182"/>
    </row>
    <row r="36" spans="1:34" s="173" customFormat="1" ht="16.5" customHeight="1">
      <c r="A36" s="180"/>
      <c r="B36" s="213"/>
      <c r="C36" s="180"/>
      <c r="D36" s="180"/>
      <c r="E36" s="180"/>
      <c r="F36" s="127">
        <f t="shared" ca="1" si="0"/>
        <v>2026</v>
      </c>
      <c r="G36" s="180"/>
      <c r="H36" s="179"/>
      <c r="I36" s="185"/>
      <c r="J36" s="174"/>
      <c r="K36" s="185"/>
      <c r="L36" s="180"/>
      <c r="M36" s="179"/>
      <c r="N36" s="203"/>
      <c r="O36" s="203"/>
      <c r="P36" s="183"/>
      <c r="Q36" s="176"/>
      <c r="R36" s="214"/>
      <c r="S36" s="210"/>
      <c r="T36" s="183"/>
      <c r="U36" s="199"/>
      <c r="V36" s="211"/>
      <c r="W36" s="203"/>
      <c r="X36" s="207"/>
      <c r="Y36" s="179"/>
      <c r="Z36" s="178"/>
      <c r="AA36" s="179"/>
      <c r="AB36" s="178"/>
      <c r="AC36" s="178"/>
      <c r="AD36" s="193"/>
      <c r="AE36" s="182"/>
      <c r="AF36" s="182"/>
      <c r="AG36" s="182"/>
      <c r="AH36" s="182"/>
    </row>
    <row r="37" spans="1:34" s="173" customFormat="1" ht="16.5" customHeight="1">
      <c r="A37" s="180"/>
      <c r="B37" s="213"/>
      <c r="C37" s="180"/>
      <c r="D37" s="180"/>
      <c r="E37" s="180"/>
      <c r="F37" s="127">
        <f t="shared" ca="1" si="0"/>
        <v>2026</v>
      </c>
      <c r="G37" s="180"/>
      <c r="H37" s="203"/>
      <c r="I37" s="185"/>
      <c r="J37" s="174"/>
      <c r="K37" s="185"/>
      <c r="L37" s="180"/>
      <c r="M37" s="179"/>
      <c r="N37" s="203"/>
      <c r="O37" s="203"/>
      <c r="P37" s="183"/>
      <c r="Q37" s="176"/>
      <c r="R37" s="214"/>
      <c r="S37" s="210"/>
      <c r="T37" s="183"/>
      <c r="U37" s="199"/>
      <c r="V37" s="211"/>
      <c r="W37" s="203"/>
      <c r="X37" s="207"/>
      <c r="Y37" s="180"/>
      <c r="Z37" s="182"/>
      <c r="AA37" s="177"/>
      <c r="AB37" s="182"/>
      <c r="AC37" s="182"/>
      <c r="AD37" s="200"/>
      <c r="AE37" s="182"/>
      <c r="AF37" s="182"/>
      <c r="AG37" s="182"/>
      <c r="AH37" s="182"/>
    </row>
    <row r="38" spans="1:34" s="173" customFormat="1" ht="16.5" customHeight="1">
      <c r="A38" s="180"/>
      <c r="B38" s="194"/>
      <c r="C38" s="180"/>
      <c r="D38" s="180"/>
      <c r="E38" s="180"/>
      <c r="F38" s="127">
        <f t="shared" ca="1" si="0"/>
        <v>2026</v>
      </c>
      <c r="G38" s="180"/>
      <c r="H38" s="179"/>
      <c r="I38" s="185"/>
      <c r="J38" s="174"/>
      <c r="K38" s="185"/>
      <c r="L38" s="180"/>
      <c r="M38" s="179"/>
      <c r="N38" s="203"/>
      <c r="O38" s="180"/>
      <c r="P38" s="183"/>
      <c r="Q38" s="176"/>
      <c r="R38" s="214"/>
      <c r="S38" s="210"/>
      <c r="T38" s="183"/>
      <c r="U38" s="199"/>
      <c r="V38" s="211"/>
      <c r="W38" s="203"/>
      <c r="X38" s="207"/>
      <c r="Y38" s="180"/>
      <c r="Z38" s="182"/>
      <c r="AA38" s="180"/>
      <c r="AB38" s="182"/>
      <c r="AC38" s="182"/>
      <c r="AD38" s="193"/>
      <c r="AE38" s="182"/>
      <c r="AF38" s="182"/>
      <c r="AG38" s="182"/>
      <c r="AH38" s="182"/>
    </row>
    <row r="39" spans="1:34" s="173" customFormat="1" ht="16.5" customHeight="1">
      <c r="A39" s="180"/>
      <c r="B39" s="194"/>
      <c r="C39" s="180"/>
      <c r="D39" s="180"/>
      <c r="E39" s="180"/>
      <c r="F39" s="127">
        <f t="shared" ca="1" si="0"/>
        <v>2026</v>
      </c>
      <c r="G39" s="180"/>
      <c r="H39" s="179"/>
      <c r="I39" s="185"/>
      <c r="J39" s="174"/>
      <c r="K39" s="185"/>
      <c r="L39" s="180"/>
      <c r="M39" s="179"/>
      <c r="N39" s="203"/>
      <c r="O39" s="180"/>
      <c r="P39" s="183"/>
      <c r="Q39" s="176"/>
      <c r="R39" s="214"/>
      <c r="S39" s="210"/>
      <c r="T39" s="183"/>
      <c r="U39" s="199"/>
      <c r="V39" s="211"/>
      <c r="W39" s="203"/>
      <c r="X39" s="207"/>
      <c r="Y39" s="180"/>
      <c r="Z39" s="182"/>
      <c r="AA39" s="180"/>
      <c r="AB39" s="182"/>
      <c r="AC39" s="182"/>
      <c r="AD39" s="193"/>
      <c r="AE39" s="182"/>
      <c r="AF39" s="182"/>
      <c r="AG39" s="182"/>
      <c r="AH39" s="182"/>
    </row>
    <row r="40" spans="1:34" s="173" customFormat="1" ht="16.5" customHeight="1">
      <c r="A40" s="180"/>
      <c r="B40" s="194"/>
      <c r="C40" s="180"/>
      <c r="D40" s="180"/>
      <c r="E40" s="180"/>
      <c r="F40" s="127">
        <f t="shared" ca="1" si="0"/>
        <v>2026</v>
      </c>
      <c r="G40" s="180"/>
      <c r="H40" s="179"/>
      <c r="I40" s="185"/>
      <c r="J40" s="174"/>
      <c r="K40" s="185"/>
      <c r="L40" s="180"/>
      <c r="M40" s="179"/>
      <c r="N40" s="203"/>
      <c r="O40" s="180"/>
      <c r="P40" s="183"/>
      <c r="Q40" s="176"/>
      <c r="R40" s="214"/>
      <c r="S40" s="210"/>
      <c r="T40" s="183"/>
      <c r="U40" s="199"/>
      <c r="V40" s="202"/>
      <c r="W40" s="215"/>
      <c r="X40" s="207"/>
      <c r="Y40" s="180"/>
      <c r="Z40" s="182"/>
      <c r="AA40" s="180"/>
      <c r="AB40" s="182"/>
      <c r="AC40" s="182"/>
      <c r="AD40" s="193"/>
      <c r="AE40" s="182"/>
      <c r="AF40" s="182"/>
      <c r="AG40" s="182"/>
      <c r="AH40" s="182"/>
    </row>
    <row r="41" spans="1:34" s="173" customFormat="1" ht="16.5" customHeight="1">
      <c r="A41" s="180"/>
      <c r="B41" s="194"/>
      <c r="C41" s="180"/>
      <c r="D41" s="180"/>
      <c r="E41" s="180"/>
      <c r="F41" s="127">
        <f t="shared" ca="1" si="0"/>
        <v>2026</v>
      </c>
      <c r="G41" s="180"/>
      <c r="H41" s="179"/>
      <c r="I41" s="185"/>
      <c r="J41" s="174"/>
      <c r="K41" s="185"/>
      <c r="L41" s="180"/>
      <c r="M41" s="179"/>
      <c r="N41" s="203"/>
      <c r="O41" s="180"/>
      <c r="P41" s="183"/>
      <c r="Q41" s="176"/>
      <c r="R41" s="214"/>
      <c r="S41" s="210"/>
      <c r="T41" s="183"/>
      <c r="U41" s="199"/>
      <c r="V41" s="211"/>
      <c r="W41" s="203"/>
      <c r="X41" s="207"/>
      <c r="Y41" s="179"/>
      <c r="Z41" s="178"/>
      <c r="AA41" s="179"/>
      <c r="AB41" s="178"/>
      <c r="AC41" s="178"/>
      <c r="AD41" s="200"/>
      <c r="AE41" s="182"/>
      <c r="AF41" s="182"/>
      <c r="AG41" s="182"/>
      <c r="AH41" s="182"/>
    </row>
    <row r="42" spans="1:34" s="173" customFormat="1" ht="16.5" customHeight="1">
      <c r="A42" s="180"/>
      <c r="B42" s="194"/>
      <c r="C42" s="180"/>
      <c r="D42" s="180"/>
      <c r="E42" s="180"/>
      <c r="F42" s="127">
        <f t="shared" ca="1" si="0"/>
        <v>2026</v>
      </c>
      <c r="G42" s="180"/>
      <c r="H42" s="179"/>
      <c r="I42" s="185"/>
      <c r="J42" s="174"/>
      <c r="K42" s="185"/>
      <c r="L42" s="180"/>
      <c r="M42" s="179"/>
      <c r="N42" s="203"/>
      <c r="O42" s="180"/>
      <c r="P42" s="183"/>
      <c r="Q42" s="176"/>
      <c r="R42" s="214"/>
      <c r="S42" s="210"/>
      <c r="T42" s="183"/>
      <c r="U42" s="199"/>
      <c r="V42" s="211"/>
      <c r="W42" s="203"/>
      <c r="X42" s="207"/>
      <c r="Y42" s="180"/>
      <c r="Z42" s="182"/>
      <c r="AA42" s="180"/>
      <c r="AB42" s="182"/>
      <c r="AC42" s="182"/>
      <c r="AD42" s="193"/>
      <c r="AE42" s="182"/>
      <c r="AF42" s="182"/>
      <c r="AG42" s="182"/>
      <c r="AH42" s="182"/>
    </row>
    <row r="43" spans="1:34" s="173" customFormat="1" ht="16.5" customHeight="1">
      <c r="A43" s="180"/>
      <c r="B43" s="194"/>
      <c r="C43" s="180"/>
      <c r="D43" s="180"/>
      <c r="E43" s="180"/>
      <c r="F43" s="127">
        <f t="shared" ca="1" si="0"/>
        <v>2026</v>
      </c>
      <c r="G43" s="180"/>
      <c r="H43" s="179"/>
      <c r="I43" s="185"/>
      <c r="J43" s="174"/>
      <c r="K43" s="185"/>
      <c r="L43" s="180"/>
      <c r="M43" s="179"/>
      <c r="N43" s="203"/>
      <c r="O43" s="180"/>
      <c r="P43" s="183"/>
      <c r="Q43" s="176"/>
      <c r="R43" s="214"/>
      <c r="S43" s="210"/>
      <c r="T43" s="183"/>
      <c r="U43" s="199"/>
      <c r="V43" s="211"/>
      <c r="W43" s="203"/>
      <c r="X43" s="207"/>
      <c r="Y43" s="180"/>
      <c r="Z43" s="182"/>
      <c r="AA43" s="180"/>
      <c r="AB43" s="182"/>
      <c r="AC43" s="182"/>
      <c r="AD43" s="200"/>
      <c r="AE43" s="182"/>
      <c r="AF43" s="182"/>
      <c r="AG43" s="182"/>
      <c r="AH43" s="182"/>
    </row>
    <row r="44" spans="1:34" s="173" customFormat="1" ht="16.5" customHeight="1">
      <c r="A44" s="180"/>
      <c r="B44" s="194"/>
      <c r="C44" s="180"/>
      <c r="D44" s="180"/>
      <c r="E44" s="180"/>
      <c r="F44" s="127">
        <f t="shared" ca="1" si="0"/>
        <v>2026</v>
      </c>
      <c r="G44" s="180"/>
      <c r="H44" s="179"/>
      <c r="I44" s="185"/>
      <c r="J44" s="174"/>
      <c r="K44" s="185"/>
      <c r="L44" s="180"/>
      <c r="M44" s="179"/>
      <c r="N44" s="203"/>
      <c r="O44" s="180"/>
      <c r="P44" s="183"/>
      <c r="Q44" s="176"/>
      <c r="R44" s="214"/>
      <c r="S44" s="210"/>
      <c r="T44" s="183"/>
      <c r="U44" s="199"/>
      <c r="V44" s="211"/>
      <c r="W44" s="203"/>
      <c r="X44" s="207"/>
      <c r="Y44" s="180"/>
      <c r="Z44" s="182"/>
      <c r="AA44" s="180"/>
      <c r="AB44" s="182"/>
      <c r="AC44" s="182"/>
      <c r="AD44" s="200"/>
      <c r="AE44" s="182"/>
      <c r="AF44" s="182"/>
      <c r="AG44" s="182"/>
      <c r="AH44" s="182"/>
    </row>
    <row r="45" spans="1:34" s="173" customFormat="1" ht="16.5" customHeight="1">
      <c r="A45" s="180"/>
      <c r="B45" s="194"/>
      <c r="C45" s="180"/>
      <c r="D45" s="180"/>
      <c r="E45" s="180"/>
      <c r="F45" s="127">
        <f t="shared" ca="1" si="0"/>
        <v>2026</v>
      </c>
      <c r="G45" s="180"/>
      <c r="H45" s="179"/>
      <c r="I45" s="185"/>
      <c r="J45" s="174"/>
      <c r="K45" s="185"/>
      <c r="L45" s="180"/>
      <c r="M45" s="179"/>
      <c r="N45" s="203"/>
      <c r="O45" s="180"/>
      <c r="P45" s="183"/>
      <c r="Q45" s="176"/>
      <c r="R45" s="214"/>
      <c r="S45" s="210"/>
      <c r="T45" s="183"/>
      <c r="U45" s="199"/>
      <c r="V45" s="211"/>
      <c r="W45" s="203"/>
      <c r="X45" s="207"/>
      <c r="Y45" s="180"/>
      <c r="Z45" s="182"/>
      <c r="AA45" s="180"/>
      <c r="AB45" s="182"/>
      <c r="AC45" s="182"/>
      <c r="AD45" s="193"/>
      <c r="AE45" s="182"/>
      <c r="AF45" s="182"/>
      <c r="AG45" s="182"/>
      <c r="AH45" s="182"/>
    </row>
    <row r="46" spans="1:34" s="173" customFormat="1" ht="16.5" customHeight="1">
      <c r="A46" s="180"/>
      <c r="B46" s="194"/>
      <c r="C46" s="180"/>
      <c r="D46" s="180"/>
      <c r="E46" s="180"/>
      <c r="F46" s="127">
        <f t="shared" ca="1" si="0"/>
        <v>2026</v>
      </c>
      <c r="G46" s="180"/>
      <c r="H46" s="179"/>
      <c r="I46" s="185"/>
      <c r="J46" s="174"/>
      <c r="K46" s="185"/>
      <c r="L46" s="180"/>
      <c r="M46" s="179"/>
      <c r="N46" s="203"/>
      <c r="O46" s="180"/>
      <c r="P46" s="183"/>
      <c r="Q46" s="176"/>
      <c r="R46" s="214"/>
      <c r="S46" s="210"/>
      <c r="T46" s="183"/>
      <c r="U46" s="199"/>
      <c r="V46" s="211"/>
      <c r="W46" s="203"/>
      <c r="X46" s="207"/>
      <c r="Y46" s="180"/>
      <c r="Z46" s="182"/>
      <c r="AA46" s="180"/>
      <c r="AB46" s="182"/>
      <c r="AC46" s="182"/>
      <c r="AD46" s="193"/>
      <c r="AE46" s="182"/>
      <c r="AF46" s="182"/>
      <c r="AG46" s="182"/>
      <c r="AH46" s="182"/>
    </row>
    <row r="47" spans="1:34" s="173" customFormat="1" ht="16.5" customHeight="1">
      <c r="A47" s="180"/>
      <c r="B47" s="181"/>
      <c r="C47" s="194"/>
      <c r="D47" s="194"/>
      <c r="E47" s="183"/>
      <c r="F47" s="127">
        <f t="shared" ca="1" si="0"/>
        <v>2026</v>
      </c>
      <c r="G47" s="194"/>
      <c r="H47" s="179"/>
      <c r="I47" s="183"/>
      <c r="J47" s="174"/>
      <c r="K47" s="183"/>
      <c r="L47" s="181"/>
      <c r="M47" s="179"/>
      <c r="N47" s="187"/>
      <c r="O47" s="180"/>
      <c r="P47" s="183"/>
      <c r="Q47" s="176"/>
      <c r="R47" s="189"/>
      <c r="S47" s="176"/>
      <c r="T47" s="183"/>
      <c r="U47" s="180"/>
      <c r="V47" s="211"/>
      <c r="W47" s="203"/>
      <c r="X47" s="207"/>
      <c r="Y47" s="180"/>
      <c r="Z47" s="182"/>
      <c r="AA47" s="180"/>
      <c r="AB47" s="182"/>
      <c r="AC47" s="182"/>
      <c r="AD47" s="193"/>
      <c r="AE47" s="182"/>
      <c r="AF47" s="182"/>
      <c r="AG47" s="182"/>
      <c r="AH47" s="182"/>
    </row>
    <row r="48" spans="1:34" s="173" customFormat="1" ht="16.5" customHeight="1">
      <c r="A48" s="180"/>
      <c r="B48" s="194"/>
      <c r="C48" s="181"/>
      <c r="D48" s="194"/>
      <c r="E48" s="183"/>
      <c r="F48" s="127">
        <f t="shared" ca="1" si="0"/>
        <v>2026</v>
      </c>
      <c r="G48" s="194"/>
      <c r="H48" s="179"/>
      <c r="I48" s="183"/>
      <c r="J48" s="174"/>
      <c r="K48" s="183"/>
      <c r="L48" s="181"/>
      <c r="M48" s="179"/>
      <c r="N48" s="187"/>
      <c r="O48" s="180"/>
      <c r="P48" s="183"/>
      <c r="Q48" s="176"/>
      <c r="R48" s="189"/>
      <c r="S48" s="176"/>
      <c r="T48" s="183"/>
      <c r="U48" s="180"/>
      <c r="V48" s="211"/>
      <c r="W48" s="203"/>
      <c r="X48" s="207"/>
      <c r="Y48" s="180"/>
      <c r="Z48" s="182"/>
      <c r="AA48" s="177"/>
      <c r="AB48" s="182"/>
      <c r="AC48" s="182"/>
      <c r="AD48" s="193"/>
      <c r="AE48" s="182"/>
      <c r="AF48" s="182"/>
      <c r="AG48" s="182"/>
      <c r="AH48" s="182"/>
    </row>
    <row r="49" spans="1:34" s="173" customFormat="1" ht="16.5" customHeight="1">
      <c r="A49" s="180"/>
      <c r="B49" s="181"/>
      <c r="C49" s="181"/>
      <c r="D49" s="194"/>
      <c r="E49" s="183"/>
      <c r="F49" s="127">
        <f t="shared" ca="1" si="0"/>
        <v>2026</v>
      </c>
      <c r="G49" s="194"/>
      <c r="H49" s="179"/>
      <c r="I49" s="183"/>
      <c r="J49" s="174"/>
      <c r="K49" s="183"/>
      <c r="L49" s="181"/>
      <c r="M49" s="179"/>
      <c r="N49" s="187"/>
      <c r="O49" s="180"/>
      <c r="P49" s="183"/>
      <c r="Q49" s="176"/>
      <c r="R49" s="189"/>
      <c r="S49" s="176"/>
      <c r="T49" s="183"/>
      <c r="U49" s="180"/>
      <c r="V49" s="211"/>
      <c r="W49" s="203"/>
      <c r="X49" s="207"/>
      <c r="Y49" s="180"/>
      <c r="Z49" s="182"/>
      <c r="AA49" s="179"/>
      <c r="AB49" s="182"/>
      <c r="AC49" s="182"/>
      <c r="AD49" s="193"/>
      <c r="AE49" s="182"/>
      <c r="AF49" s="182"/>
      <c r="AG49" s="182"/>
      <c r="AH49" s="182"/>
    </row>
    <row r="50" spans="1:34" s="173" customFormat="1" ht="16.5" customHeight="1">
      <c r="A50" s="180"/>
      <c r="B50" s="194"/>
      <c r="C50" s="179"/>
      <c r="D50" s="180"/>
      <c r="E50" s="180"/>
      <c r="F50" s="127">
        <f t="shared" ca="1" si="0"/>
        <v>2026</v>
      </c>
      <c r="G50" s="180"/>
      <c r="H50" s="203"/>
      <c r="I50" s="185"/>
      <c r="J50" s="174"/>
      <c r="K50" s="185"/>
      <c r="L50" s="180"/>
      <c r="M50" s="179"/>
      <c r="N50" s="203"/>
      <c r="O50" s="203"/>
      <c r="P50" s="183"/>
      <c r="Q50" s="176"/>
      <c r="R50" s="214"/>
      <c r="S50" s="210"/>
      <c r="T50" s="183"/>
      <c r="U50" s="199"/>
      <c r="V50" s="211"/>
      <c r="W50" s="203"/>
      <c r="X50" s="207"/>
      <c r="Y50" s="180"/>
      <c r="Z50" s="182"/>
      <c r="AA50" s="180"/>
      <c r="AB50" s="182"/>
      <c r="AC50" s="182"/>
      <c r="AD50" s="193"/>
      <c r="AE50" s="182"/>
      <c r="AF50" s="182"/>
      <c r="AG50" s="182"/>
      <c r="AH50" s="182"/>
    </row>
    <row r="51" spans="1:34" s="216" customFormat="1" ht="16.5" customHeight="1">
      <c r="A51" s="180"/>
      <c r="B51" s="194"/>
      <c r="C51" s="179"/>
      <c r="D51" s="180"/>
      <c r="E51" s="180"/>
      <c r="F51" s="127">
        <f t="shared" ca="1" si="0"/>
        <v>2026</v>
      </c>
      <c r="G51" s="180"/>
      <c r="H51" s="203"/>
      <c r="I51" s="185"/>
      <c r="J51" s="174"/>
      <c r="K51" s="185"/>
      <c r="L51" s="180"/>
      <c r="M51" s="179"/>
      <c r="N51" s="203"/>
      <c r="O51" s="203"/>
      <c r="P51" s="183"/>
      <c r="Q51" s="176"/>
      <c r="R51" s="214"/>
      <c r="S51" s="210"/>
      <c r="T51" s="183"/>
      <c r="U51" s="199"/>
      <c r="V51" s="211"/>
      <c r="W51" s="203"/>
      <c r="X51" s="207"/>
      <c r="Y51" s="180"/>
      <c r="Z51" s="182"/>
      <c r="AA51" s="180"/>
      <c r="AB51" s="182"/>
      <c r="AC51" s="182"/>
      <c r="AD51" s="193"/>
      <c r="AE51" s="182"/>
      <c r="AF51" s="182"/>
      <c r="AG51" s="182"/>
      <c r="AH51" s="182"/>
    </row>
    <row r="52" spans="1:34" s="216" customFormat="1" ht="16.5" customHeight="1">
      <c r="A52" s="180"/>
      <c r="B52" s="194"/>
      <c r="C52" s="179"/>
      <c r="D52" s="180"/>
      <c r="E52" s="180"/>
      <c r="F52" s="127">
        <f t="shared" ca="1" si="0"/>
        <v>2026</v>
      </c>
      <c r="G52" s="180"/>
      <c r="H52" s="203"/>
      <c r="I52" s="185"/>
      <c r="J52" s="174"/>
      <c r="K52" s="185"/>
      <c r="L52" s="180"/>
      <c r="M52" s="179"/>
      <c r="N52" s="203"/>
      <c r="O52" s="203"/>
      <c r="P52" s="183"/>
      <c r="Q52" s="176"/>
      <c r="R52" s="214"/>
      <c r="S52" s="210"/>
      <c r="T52" s="183"/>
      <c r="U52" s="199"/>
      <c r="V52" s="211"/>
      <c r="W52" s="203"/>
      <c r="X52" s="207"/>
      <c r="Y52" s="180"/>
      <c r="Z52" s="182"/>
      <c r="AA52" s="180"/>
      <c r="AB52" s="182"/>
      <c r="AC52" s="182"/>
      <c r="AD52" s="193"/>
      <c r="AE52" s="182"/>
      <c r="AF52" s="182"/>
      <c r="AG52" s="182"/>
      <c r="AH52" s="182"/>
    </row>
    <row r="53" spans="1:34" s="216" customFormat="1" ht="16.5" customHeight="1">
      <c r="A53" s="180"/>
      <c r="B53" s="194"/>
      <c r="C53" s="179"/>
      <c r="D53" s="180"/>
      <c r="E53" s="180"/>
      <c r="F53" s="127">
        <f t="shared" ca="1" si="0"/>
        <v>2026</v>
      </c>
      <c r="G53" s="180"/>
      <c r="H53" s="203"/>
      <c r="I53" s="185"/>
      <c r="J53" s="174"/>
      <c r="K53" s="185"/>
      <c r="L53" s="180"/>
      <c r="M53" s="179"/>
      <c r="N53" s="203"/>
      <c r="O53" s="203"/>
      <c r="P53" s="183"/>
      <c r="Q53" s="176"/>
      <c r="R53" s="214"/>
      <c r="S53" s="210"/>
      <c r="T53" s="183"/>
      <c r="U53" s="199"/>
      <c r="V53" s="211"/>
      <c r="W53" s="203"/>
      <c r="X53" s="207"/>
      <c r="Y53" s="180"/>
      <c r="Z53" s="182"/>
      <c r="AA53" s="180"/>
      <c r="AB53" s="182"/>
      <c r="AC53" s="182"/>
      <c r="AD53" s="193"/>
      <c r="AE53" s="182"/>
      <c r="AF53" s="182"/>
      <c r="AG53" s="182"/>
      <c r="AH53" s="182"/>
    </row>
    <row r="54" spans="1:34" s="216" customFormat="1" ht="16.5" customHeight="1">
      <c r="A54" s="180"/>
      <c r="B54" s="194"/>
      <c r="C54" s="181"/>
      <c r="D54" s="194"/>
      <c r="E54" s="183"/>
      <c r="F54" s="127">
        <f t="shared" ca="1" si="0"/>
        <v>2026</v>
      </c>
      <c r="G54" s="194"/>
      <c r="H54" s="180"/>
      <c r="I54" s="183"/>
      <c r="J54" s="174"/>
      <c r="K54" s="183"/>
      <c r="L54" s="194"/>
      <c r="M54" s="179"/>
      <c r="N54" s="187"/>
      <c r="O54" s="180"/>
      <c r="P54" s="183"/>
      <c r="Q54" s="176"/>
      <c r="R54" s="189"/>
      <c r="S54" s="176"/>
      <c r="T54" s="183"/>
      <c r="U54" s="177"/>
      <c r="V54" s="211"/>
      <c r="W54" s="203"/>
      <c r="X54" s="207"/>
      <c r="Y54" s="180"/>
      <c r="Z54" s="182"/>
      <c r="AA54" s="180"/>
      <c r="AB54" s="182"/>
      <c r="AC54" s="182"/>
      <c r="AD54" s="193"/>
      <c r="AE54" s="182"/>
      <c r="AF54" s="182"/>
      <c r="AG54" s="182"/>
      <c r="AH54" s="182"/>
    </row>
    <row r="55" spans="1:34" s="216" customFormat="1" ht="16.5" customHeight="1">
      <c r="A55" s="180"/>
      <c r="B55" s="194"/>
      <c r="C55" s="179"/>
      <c r="D55" s="180"/>
      <c r="E55" s="183"/>
      <c r="F55" s="127">
        <f t="shared" ca="1" si="0"/>
        <v>2026</v>
      </c>
      <c r="G55" s="180"/>
      <c r="H55" s="203"/>
      <c r="I55" s="183"/>
      <c r="J55" s="174"/>
      <c r="K55" s="183"/>
      <c r="L55" s="180"/>
      <c r="M55" s="179"/>
      <c r="N55" s="187"/>
      <c r="O55" s="180"/>
      <c r="P55" s="183"/>
      <c r="Q55" s="176"/>
      <c r="R55" s="189"/>
      <c r="S55" s="176"/>
      <c r="T55" s="183"/>
      <c r="U55" s="177"/>
      <c r="V55" s="211"/>
      <c r="W55" s="203"/>
      <c r="X55" s="207"/>
      <c r="Y55" s="180"/>
      <c r="Z55" s="182"/>
      <c r="AA55" s="180"/>
      <c r="AB55" s="182"/>
      <c r="AC55" s="182"/>
      <c r="AD55" s="193"/>
      <c r="AE55" s="182"/>
      <c r="AF55" s="182"/>
      <c r="AG55" s="182"/>
      <c r="AH55" s="182"/>
    </row>
    <row r="56" spans="1:34" s="216" customFormat="1" ht="16.5" customHeight="1">
      <c r="A56" s="180"/>
      <c r="B56" s="194"/>
      <c r="C56" s="179"/>
      <c r="D56" s="180"/>
      <c r="E56" s="183"/>
      <c r="F56" s="127">
        <f t="shared" ca="1" si="0"/>
        <v>2026</v>
      </c>
      <c r="G56" s="180"/>
      <c r="H56" s="180"/>
      <c r="I56" s="183"/>
      <c r="J56" s="174"/>
      <c r="K56" s="183"/>
      <c r="L56" s="180"/>
      <c r="M56" s="179"/>
      <c r="N56" s="187"/>
      <c r="O56" s="180"/>
      <c r="P56" s="183"/>
      <c r="Q56" s="176"/>
      <c r="R56" s="189"/>
      <c r="S56" s="176"/>
      <c r="T56" s="183"/>
      <c r="U56" s="177"/>
      <c r="V56" s="211"/>
      <c r="W56" s="203"/>
      <c r="X56" s="207"/>
      <c r="Y56" s="180"/>
      <c r="Z56" s="182"/>
      <c r="AA56" s="180"/>
      <c r="AB56" s="182"/>
      <c r="AC56" s="182"/>
      <c r="AD56" s="193"/>
      <c r="AE56" s="182"/>
      <c r="AF56" s="182"/>
      <c r="AG56" s="182"/>
      <c r="AH56" s="182"/>
    </row>
    <row r="57" spans="1:34" s="216" customFormat="1" ht="16.5" customHeight="1">
      <c r="A57" s="180"/>
      <c r="B57" s="194"/>
      <c r="C57" s="179"/>
      <c r="D57" s="180"/>
      <c r="E57" s="183"/>
      <c r="F57" s="127">
        <f t="shared" ca="1" si="0"/>
        <v>2026</v>
      </c>
      <c r="G57" s="180"/>
      <c r="H57" s="203"/>
      <c r="I57" s="183"/>
      <c r="J57" s="174"/>
      <c r="K57" s="183"/>
      <c r="L57" s="180"/>
      <c r="M57" s="179"/>
      <c r="N57" s="187"/>
      <c r="O57" s="180"/>
      <c r="P57" s="183"/>
      <c r="Q57" s="176"/>
      <c r="R57" s="186"/>
      <c r="S57" s="176"/>
      <c r="T57" s="183"/>
      <c r="U57" s="177"/>
      <c r="V57" s="211"/>
      <c r="W57" s="203"/>
      <c r="X57" s="207"/>
      <c r="Y57" s="180"/>
      <c r="Z57" s="182"/>
      <c r="AA57" s="180"/>
      <c r="AB57" s="182"/>
      <c r="AC57" s="182"/>
      <c r="AD57" s="193"/>
      <c r="AE57" s="182"/>
      <c r="AF57" s="182"/>
      <c r="AG57" s="182"/>
      <c r="AH57" s="182"/>
    </row>
    <row r="58" spans="1:34" s="216" customFormat="1" ht="16.5" customHeight="1">
      <c r="A58" s="180"/>
      <c r="B58" s="194"/>
      <c r="C58" s="179"/>
      <c r="D58" s="180"/>
      <c r="E58" s="183"/>
      <c r="F58" s="127">
        <f t="shared" ca="1" si="0"/>
        <v>2026</v>
      </c>
      <c r="G58" s="180"/>
      <c r="H58" s="180"/>
      <c r="I58" s="183"/>
      <c r="J58" s="174"/>
      <c r="K58" s="183"/>
      <c r="L58" s="180"/>
      <c r="M58" s="179"/>
      <c r="N58" s="187"/>
      <c r="O58" s="180"/>
      <c r="P58" s="183"/>
      <c r="Q58" s="176"/>
      <c r="R58" s="189"/>
      <c r="S58" s="176"/>
      <c r="T58" s="183"/>
      <c r="U58" s="177"/>
      <c r="V58" s="211"/>
      <c r="W58" s="203"/>
      <c r="X58" s="207"/>
      <c r="Y58" s="180"/>
      <c r="Z58" s="182"/>
      <c r="AA58" s="180"/>
      <c r="AB58" s="182"/>
      <c r="AC58" s="182"/>
      <c r="AD58" s="193"/>
      <c r="AE58" s="182"/>
      <c r="AF58" s="182"/>
      <c r="AG58" s="182"/>
      <c r="AH58" s="182"/>
    </row>
    <row r="59" spans="1:34" s="216" customFormat="1" ht="16.5" customHeight="1">
      <c r="A59" s="180"/>
      <c r="B59" s="194"/>
      <c r="C59" s="179"/>
      <c r="D59" s="180"/>
      <c r="E59" s="183"/>
      <c r="F59" s="127">
        <f t="shared" ca="1" si="0"/>
        <v>2026</v>
      </c>
      <c r="G59" s="180"/>
      <c r="H59" s="180"/>
      <c r="I59" s="183"/>
      <c r="J59" s="174"/>
      <c r="K59" s="183"/>
      <c r="L59" s="180"/>
      <c r="M59" s="179"/>
      <c r="N59" s="187"/>
      <c r="O59" s="180"/>
      <c r="P59" s="183"/>
      <c r="Q59" s="176"/>
      <c r="R59" s="186"/>
      <c r="S59" s="176"/>
      <c r="T59" s="183"/>
      <c r="U59" s="177"/>
      <c r="V59" s="211"/>
      <c r="W59" s="203"/>
      <c r="X59" s="207"/>
      <c r="Y59" s="180"/>
      <c r="Z59" s="182"/>
      <c r="AA59" s="180"/>
      <c r="AB59" s="182"/>
      <c r="AC59" s="182"/>
      <c r="AD59" s="193"/>
      <c r="AE59" s="182"/>
      <c r="AF59" s="182"/>
      <c r="AG59" s="182"/>
      <c r="AH59" s="182"/>
    </row>
    <row r="60" spans="1:34" s="216" customFormat="1" ht="16.5" customHeight="1">
      <c r="A60" s="180"/>
      <c r="B60" s="194"/>
      <c r="C60" s="180"/>
      <c r="D60" s="180"/>
      <c r="E60" s="183"/>
      <c r="F60" s="127">
        <f t="shared" ca="1" si="0"/>
        <v>2026</v>
      </c>
      <c r="G60" s="180"/>
      <c r="H60" s="180"/>
      <c r="I60" s="183"/>
      <c r="J60" s="174"/>
      <c r="K60" s="183"/>
      <c r="L60" s="180"/>
      <c r="M60" s="179"/>
      <c r="N60" s="187"/>
      <c r="O60" s="180"/>
      <c r="P60" s="183"/>
      <c r="Q60" s="176"/>
      <c r="R60" s="189"/>
      <c r="S60" s="176"/>
      <c r="T60" s="183"/>
      <c r="U60" s="177"/>
      <c r="V60" s="211"/>
      <c r="W60" s="203"/>
      <c r="X60" s="207"/>
      <c r="Y60" s="180"/>
      <c r="Z60" s="182"/>
      <c r="AA60" s="180"/>
      <c r="AB60" s="182"/>
      <c r="AC60" s="182"/>
      <c r="AD60" s="193"/>
      <c r="AE60" s="182"/>
      <c r="AF60" s="182"/>
      <c r="AG60" s="182"/>
      <c r="AH60" s="182"/>
    </row>
    <row r="61" spans="1:34" s="216" customFormat="1" ht="16.5" customHeight="1">
      <c r="A61" s="180"/>
      <c r="B61" s="194"/>
      <c r="C61" s="180"/>
      <c r="D61" s="180"/>
      <c r="E61" s="180"/>
      <c r="F61" s="127">
        <f t="shared" ca="1" si="0"/>
        <v>2026</v>
      </c>
      <c r="G61" s="180"/>
      <c r="H61" s="203"/>
      <c r="I61" s="185"/>
      <c r="J61" s="174"/>
      <c r="K61" s="185"/>
      <c r="L61" s="180"/>
      <c r="M61" s="180"/>
      <c r="N61" s="203"/>
      <c r="O61" s="203"/>
      <c r="P61" s="183"/>
      <c r="Q61" s="176"/>
      <c r="R61" s="214"/>
      <c r="S61" s="210"/>
      <c r="T61" s="183"/>
      <c r="U61" s="199"/>
      <c r="V61" s="211"/>
      <c r="W61" s="203"/>
      <c r="X61" s="207"/>
      <c r="Y61" s="180"/>
      <c r="Z61" s="182"/>
      <c r="AA61" s="180"/>
      <c r="AB61" s="182"/>
      <c r="AC61" s="182"/>
      <c r="AD61" s="193"/>
      <c r="AE61" s="182"/>
      <c r="AF61" s="182"/>
      <c r="AG61" s="182"/>
      <c r="AH61" s="182"/>
    </row>
    <row r="62" spans="1:34" s="216" customFormat="1" ht="16.5" customHeight="1">
      <c r="A62" s="180"/>
      <c r="B62" s="194"/>
      <c r="C62" s="180"/>
      <c r="D62" s="180"/>
      <c r="E62" s="183"/>
      <c r="F62" s="127">
        <f t="shared" ca="1" si="0"/>
        <v>2026</v>
      </c>
      <c r="G62" s="180"/>
      <c r="H62" s="203"/>
      <c r="I62" s="183"/>
      <c r="J62" s="174"/>
      <c r="K62" s="183"/>
      <c r="L62" s="180"/>
      <c r="M62" s="179"/>
      <c r="N62" s="187"/>
      <c r="O62" s="180"/>
      <c r="P62" s="183"/>
      <c r="Q62" s="176"/>
      <c r="R62" s="189"/>
      <c r="S62" s="176"/>
      <c r="T62" s="183"/>
      <c r="U62" s="177"/>
      <c r="V62" s="211"/>
      <c r="W62" s="204"/>
      <c r="X62" s="207"/>
      <c r="Y62" s="180"/>
      <c r="Z62" s="182"/>
      <c r="AA62" s="180"/>
      <c r="AB62" s="182"/>
      <c r="AC62" s="182"/>
      <c r="AD62" s="193"/>
      <c r="AE62" s="182"/>
      <c r="AF62" s="182"/>
      <c r="AG62" s="182"/>
      <c r="AH62" s="182"/>
    </row>
    <row r="63" spans="1:34" s="216" customFormat="1" ht="16.5" customHeight="1">
      <c r="A63" s="180"/>
      <c r="B63" s="194"/>
      <c r="C63" s="180"/>
      <c r="D63" s="180"/>
      <c r="E63" s="180"/>
      <c r="F63" s="127">
        <f t="shared" ca="1" si="0"/>
        <v>2026</v>
      </c>
      <c r="G63" s="180"/>
      <c r="H63" s="203"/>
      <c r="I63" s="185"/>
      <c r="J63" s="174"/>
      <c r="K63" s="185"/>
      <c r="L63" s="180"/>
      <c r="M63" s="179"/>
      <c r="N63" s="203"/>
      <c r="O63" s="180"/>
      <c r="P63" s="183"/>
      <c r="Q63" s="176"/>
      <c r="R63" s="214"/>
      <c r="S63" s="210"/>
      <c r="T63" s="183"/>
      <c r="U63" s="199"/>
      <c r="V63" s="211"/>
      <c r="W63" s="203"/>
      <c r="X63" s="207"/>
      <c r="Y63" s="180"/>
      <c r="Z63" s="182"/>
      <c r="AA63" s="180"/>
      <c r="AB63" s="182"/>
      <c r="AC63" s="182"/>
      <c r="AD63" s="193"/>
      <c r="AE63" s="182"/>
      <c r="AF63" s="182"/>
      <c r="AG63" s="182"/>
      <c r="AH63" s="182"/>
    </row>
    <row r="64" spans="1:34" s="216" customFormat="1" ht="16.5" customHeight="1">
      <c r="A64" s="180"/>
      <c r="B64" s="194"/>
      <c r="C64" s="180"/>
      <c r="D64" s="180"/>
      <c r="E64" s="180"/>
      <c r="F64" s="127">
        <f t="shared" ca="1" si="0"/>
        <v>2026</v>
      </c>
      <c r="G64" s="180"/>
      <c r="H64" s="203"/>
      <c r="I64" s="185"/>
      <c r="J64" s="174"/>
      <c r="K64" s="185"/>
      <c r="L64" s="180"/>
      <c r="M64" s="179"/>
      <c r="N64" s="203"/>
      <c r="O64" s="180"/>
      <c r="P64" s="183"/>
      <c r="Q64" s="176"/>
      <c r="R64" s="214"/>
      <c r="S64" s="210"/>
      <c r="T64" s="183"/>
      <c r="U64" s="199"/>
      <c r="V64" s="211"/>
      <c r="W64" s="203"/>
      <c r="X64" s="207"/>
      <c r="Y64" s="180"/>
      <c r="Z64" s="182"/>
      <c r="AA64" s="180"/>
      <c r="AB64" s="182"/>
      <c r="AC64" s="182"/>
      <c r="AD64" s="193"/>
      <c r="AE64" s="182"/>
      <c r="AF64" s="182"/>
      <c r="AG64" s="182"/>
      <c r="AH64" s="182"/>
    </row>
    <row r="65" spans="1:34" s="216" customFormat="1" ht="16.5" customHeight="1">
      <c r="A65" s="180"/>
      <c r="B65" s="194"/>
      <c r="C65" s="180"/>
      <c r="D65" s="180"/>
      <c r="E65" s="180"/>
      <c r="F65" s="127">
        <f t="shared" ca="1" si="0"/>
        <v>2026</v>
      </c>
      <c r="G65" s="180"/>
      <c r="H65" s="203"/>
      <c r="I65" s="185"/>
      <c r="J65" s="174"/>
      <c r="K65" s="185"/>
      <c r="L65" s="180"/>
      <c r="M65" s="179"/>
      <c r="N65" s="203"/>
      <c r="O65" s="180"/>
      <c r="P65" s="183"/>
      <c r="Q65" s="176"/>
      <c r="R65" s="217"/>
      <c r="S65" s="210"/>
      <c r="T65" s="183"/>
      <c r="U65" s="199"/>
      <c r="V65" s="211"/>
      <c r="W65" s="203"/>
      <c r="X65" s="207"/>
      <c r="Y65" s="180"/>
      <c r="Z65" s="182"/>
      <c r="AA65" s="180"/>
      <c r="AB65" s="182"/>
      <c r="AC65" s="182"/>
      <c r="AD65" s="193"/>
      <c r="AE65" s="182"/>
      <c r="AF65" s="182"/>
      <c r="AG65" s="182"/>
      <c r="AH65" s="182"/>
    </row>
    <row r="66" spans="1:34" s="216" customFormat="1" ht="16.5" customHeight="1">
      <c r="A66" s="180"/>
      <c r="B66" s="194"/>
      <c r="C66" s="180"/>
      <c r="D66" s="180"/>
      <c r="E66" s="183"/>
      <c r="F66" s="127">
        <f t="shared" ca="1" si="0"/>
        <v>2026</v>
      </c>
      <c r="G66" s="180"/>
      <c r="H66" s="179"/>
      <c r="I66" s="183"/>
      <c r="J66" s="174"/>
      <c r="K66" s="183"/>
      <c r="L66" s="180"/>
      <c r="M66" s="179"/>
      <c r="N66" s="177"/>
      <c r="O66" s="180"/>
      <c r="P66" s="183"/>
      <c r="Q66" s="176"/>
      <c r="R66" s="189"/>
      <c r="S66" s="176"/>
      <c r="T66" s="183"/>
      <c r="U66" s="177"/>
      <c r="V66" s="202"/>
      <c r="W66" s="203"/>
      <c r="X66" s="207"/>
      <c r="Y66" s="203"/>
      <c r="Z66" s="182"/>
      <c r="AA66" s="180"/>
      <c r="AB66" s="182"/>
      <c r="AC66" s="182"/>
      <c r="AD66" s="193"/>
      <c r="AE66" s="182"/>
      <c r="AF66" s="182"/>
      <c r="AG66" s="182"/>
      <c r="AH66" s="182"/>
    </row>
    <row r="67" spans="1:34" s="216" customFormat="1" ht="16.5" customHeight="1">
      <c r="A67" s="180"/>
      <c r="B67" s="218"/>
      <c r="C67" s="212"/>
      <c r="D67" s="180"/>
      <c r="E67" s="183"/>
      <c r="F67" s="127">
        <f t="shared" ref="F67:F130" ca="1" si="1">(YEAR(NOW())-E67)</f>
        <v>2026</v>
      </c>
      <c r="G67" s="180"/>
      <c r="H67" s="179"/>
      <c r="I67" s="179"/>
      <c r="J67" s="174"/>
      <c r="K67" s="179"/>
      <c r="L67" s="180"/>
      <c r="M67" s="203"/>
      <c r="N67" s="203"/>
      <c r="O67" s="180"/>
      <c r="P67" s="183"/>
      <c r="Q67" s="219"/>
      <c r="R67" s="217"/>
      <c r="S67" s="210"/>
      <c r="T67" s="183"/>
      <c r="U67" s="199"/>
      <c r="V67" s="211"/>
      <c r="W67" s="203"/>
      <c r="X67" s="207"/>
      <c r="Y67" s="212"/>
      <c r="Z67" s="178"/>
      <c r="AA67" s="179"/>
      <c r="AB67" s="178"/>
      <c r="AC67" s="178"/>
      <c r="AD67" s="193"/>
      <c r="AE67" s="182"/>
      <c r="AF67" s="182"/>
      <c r="AG67" s="182"/>
      <c r="AH67" s="182"/>
    </row>
    <row r="68" spans="1:34" s="216" customFormat="1" ht="16.5" customHeight="1">
      <c r="A68" s="180"/>
      <c r="B68" s="218"/>
      <c r="C68" s="212"/>
      <c r="D68" s="180"/>
      <c r="E68" s="183"/>
      <c r="F68" s="127">
        <f t="shared" ca="1" si="1"/>
        <v>2026</v>
      </c>
      <c r="G68" s="180"/>
      <c r="H68" s="179"/>
      <c r="I68" s="179"/>
      <c r="J68" s="174"/>
      <c r="K68" s="179"/>
      <c r="L68" s="180"/>
      <c r="M68" s="203"/>
      <c r="N68" s="203"/>
      <c r="O68" s="180"/>
      <c r="P68" s="183"/>
      <c r="Q68" s="219"/>
      <c r="R68" s="217"/>
      <c r="S68" s="210"/>
      <c r="T68" s="183"/>
      <c r="U68" s="199"/>
      <c r="V68" s="211"/>
      <c r="W68" s="203"/>
      <c r="X68" s="207"/>
      <c r="Y68" s="203"/>
      <c r="Z68" s="182"/>
      <c r="AA68" s="180"/>
      <c r="AB68" s="182"/>
      <c r="AC68" s="182"/>
      <c r="AD68" s="193"/>
      <c r="AE68" s="182"/>
      <c r="AF68" s="182"/>
      <c r="AG68" s="182"/>
      <c r="AH68" s="182"/>
    </row>
    <row r="69" spans="1:34" s="216" customFormat="1" ht="16.5" customHeight="1">
      <c r="A69" s="180"/>
      <c r="B69" s="218"/>
      <c r="C69" s="212"/>
      <c r="D69" s="180"/>
      <c r="E69" s="183"/>
      <c r="F69" s="127">
        <f t="shared" ca="1" si="1"/>
        <v>2026</v>
      </c>
      <c r="G69" s="180"/>
      <c r="H69" s="179"/>
      <c r="I69" s="179"/>
      <c r="J69" s="174"/>
      <c r="K69" s="179"/>
      <c r="L69" s="180"/>
      <c r="M69" s="203"/>
      <c r="N69" s="203"/>
      <c r="O69" s="180"/>
      <c r="P69" s="183"/>
      <c r="Q69" s="219"/>
      <c r="R69" s="217"/>
      <c r="S69" s="210"/>
      <c r="T69" s="183"/>
      <c r="U69" s="199"/>
      <c r="V69" s="211"/>
      <c r="W69" s="203"/>
      <c r="X69" s="207"/>
      <c r="Y69" s="212"/>
      <c r="Z69" s="178"/>
      <c r="AA69" s="179"/>
      <c r="AB69" s="178"/>
      <c r="AC69" s="178"/>
      <c r="AD69" s="193"/>
      <c r="AE69" s="182"/>
      <c r="AF69" s="182"/>
      <c r="AG69" s="182"/>
      <c r="AH69" s="182"/>
    </row>
    <row r="70" spans="1:34" s="216" customFormat="1" ht="16.5" customHeight="1">
      <c r="A70" s="180"/>
      <c r="B70" s="218"/>
      <c r="C70" s="212"/>
      <c r="D70" s="180"/>
      <c r="E70" s="183"/>
      <c r="F70" s="127">
        <f t="shared" ca="1" si="1"/>
        <v>2026</v>
      </c>
      <c r="G70" s="180"/>
      <c r="H70" s="179"/>
      <c r="I70" s="179"/>
      <c r="J70" s="174"/>
      <c r="K70" s="179"/>
      <c r="L70" s="180"/>
      <c r="M70" s="203"/>
      <c r="N70" s="203"/>
      <c r="O70" s="180"/>
      <c r="P70" s="183"/>
      <c r="Q70" s="219"/>
      <c r="R70" s="217"/>
      <c r="S70" s="210"/>
      <c r="T70" s="183"/>
      <c r="U70" s="199"/>
      <c r="V70" s="211"/>
      <c r="W70" s="203"/>
      <c r="X70" s="207"/>
      <c r="Y70" s="203"/>
      <c r="Z70" s="182"/>
      <c r="AA70" s="180"/>
      <c r="AB70" s="182"/>
      <c r="AC70" s="182"/>
      <c r="AD70" s="193"/>
      <c r="AE70" s="182"/>
      <c r="AF70" s="182"/>
      <c r="AG70" s="182"/>
      <c r="AH70" s="182"/>
    </row>
    <row r="71" spans="1:34" s="216" customFormat="1" ht="16.5" customHeight="1">
      <c r="A71" s="180"/>
      <c r="B71" s="218"/>
      <c r="C71" s="212"/>
      <c r="D71" s="180"/>
      <c r="E71" s="183"/>
      <c r="F71" s="127">
        <f t="shared" ca="1" si="1"/>
        <v>2026</v>
      </c>
      <c r="G71" s="180"/>
      <c r="H71" s="179"/>
      <c r="I71" s="179"/>
      <c r="J71" s="174"/>
      <c r="K71" s="179"/>
      <c r="L71" s="180"/>
      <c r="M71" s="203"/>
      <c r="N71" s="203"/>
      <c r="O71" s="180"/>
      <c r="P71" s="183"/>
      <c r="Q71" s="219"/>
      <c r="R71" s="217"/>
      <c r="S71" s="210"/>
      <c r="T71" s="183"/>
      <c r="U71" s="199"/>
      <c r="V71" s="211"/>
      <c r="W71" s="203"/>
      <c r="X71" s="207"/>
      <c r="Y71" s="203"/>
      <c r="Z71" s="182"/>
      <c r="AA71" s="180"/>
      <c r="AB71" s="182"/>
      <c r="AC71" s="182"/>
      <c r="AD71" s="193"/>
      <c r="AE71" s="182"/>
      <c r="AF71" s="182"/>
      <c r="AG71" s="182"/>
      <c r="AH71" s="182"/>
    </row>
    <row r="72" spans="1:34" s="216" customFormat="1" ht="16.5" customHeight="1">
      <c r="A72" s="180"/>
      <c r="B72" s="218"/>
      <c r="C72" s="203"/>
      <c r="D72" s="180"/>
      <c r="E72" s="180"/>
      <c r="F72" s="127">
        <f t="shared" ca="1" si="1"/>
        <v>2026</v>
      </c>
      <c r="G72" s="180"/>
      <c r="H72" s="179"/>
      <c r="I72" s="203"/>
      <c r="J72" s="174"/>
      <c r="K72" s="203"/>
      <c r="L72" s="180"/>
      <c r="M72" s="212"/>
      <c r="N72" s="203"/>
      <c r="O72" s="180"/>
      <c r="P72" s="183"/>
      <c r="Q72" s="176"/>
      <c r="R72" s="217"/>
      <c r="S72" s="210"/>
      <c r="T72" s="183"/>
      <c r="U72" s="199"/>
      <c r="V72" s="211"/>
      <c r="W72" s="203"/>
      <c r="X72" s="207"/>
      <c r="Y72" s="203"/>
      <c r="Z72" s="182"/>
      <c r="AA72" s="180"/>
      <c r="AB72" s="182"/>
      <c r="AC72" s="182"/>
      <c r="AD72" s="193"/>
      <c r="AE72" s="182"/>
      <c r="AF72" s="182"/>
      <c r="AG72" s="182"/>
      <c r="AH72" s="182"/>
    </row>
    <row r="73" spans="1:34" s="216" customFormat="1" ht="16.5" customHeight="1">
      <c r="A73" s="180"/>
      <c r="B73" s="218"/>
      <c r="C73" s="212"/>
      <c r="D73" s="180"/>
      <c r="E73" s="183"/>
      <c r="F73" s="127">
        <f t="shared" ca="1" si="1"/>
        <v>2026</v>
      </c>
      <c r="G73" s="180"/>
      <c r="H73" s="203"/>
      <c r="I73" s="203"/>
      <c r="J73" s="174"/>
      <c r="K73" s="203"/>
      <c r="L73" s="180"/>
      <c r="M73" s="203"/>
      <c r="N73" s="203"/>
      <c r="O73" s="180"/>
      <c r="P73" s="183"/>
      <c r="Q73" s="219"/>
      <c r="R73" s="214"/>
      <c r="S73" s="210"/>
      <c r="T73" s="183"/>
      <c r="U73" s="199"/>
      <c r="V73" s="211"/>
      <c r="W73" s="203"/>
      <c r="X73" s="207"/>
      <c r="Y73" s="203"/>
      <c r="Z73" s="182"/>
      <c r="AA73" s="180"/>
      <c r="AB73" s="182"/>
      <c r="AC73" s="182"/>
      <c r="AD73" s="193"/>
      <c r="AE73" s="182"/>
      <c r="AF73" s="182"/>
      <c r="AG73" s="182"/>
      <c r="AH73" s="182"/>
    </row>
    <row r="74" spans="1:34" s="216" customFormat="1" ht="16.5" customHeight="1">
      <c r="A74" s="180"/>
      <c r="B74" s="218"/>
      <c r="C74" s="212"/>
      <c r="D74" s="180"/>
      <c r="E74" s="183"/>
      <c r="F74" s="127">
        <f t="shared" ca="1" si="1"/>
        <v>2026</v>
      </c>
      <c r="G74" s="180"/>
      <c r="H74" s="203"/>
      <c r="I74" s="203"/>
      <c r="J74" s="174"/>
      <c r="K74" s="203"/>
      <c r="L74" s="180"/>
      <c r="M74" s="203"/>
      <c r="N74" s="203"/>
      <c r="O74" s="180"/>
      <c r="P74" s="183"/>
      <c r="Q74" s="202"/>
      <c r="R74" s="214"/>
      <c r="S74" s="210"/>
      <c r="T74" s="183"/>
      <c r="U74" s="199"/>
      <c r="V74" s="211"/>
      <c r="W74" s="203"/>
      <c r="X74" s="207"/>
      <c r="Y74" s="203"/>
      <c r="Z74" s="182"/>
      <c r="AA74" s="180"/>
      <c r="AB74" s="182"/>
      <c r="AC74" s="182"/>
      <c r="AD74" s="193"/>
      <c r="AE74" s="182"/>
      <c r="AF74" s="182"/>
      <c r="AG74" s="182"/>
      <c r="AH74" s="182"/>
    </row>
    <row r="75" spans="1:34" s="216" customFormat="1" ht="16.5" customHeight="1">
      <c r="A75" s="180"/>
      <c r="B75" s="218"/>
      <c r="C75" s="212"/>
      <c r="D75" s="180"/>
      <c r="E75" s="183"/>
      <c r="F75" s="127">
        <f t="shared" ca="1" si="1"/>
        <v>2026</v>
      </c>
      <c r="G75" s="180"/>
      <c r="H75" s="203"/>
      <c r="I75" s="203"/>
      <c r="J75" s="174"/>
      <c r="K75" s="203"/>
      <c r="L75" s="180"/>
      <c r="M75" s="203"/>
      <c r="N75" s="203"/>
      <c r="O75" s="180"/>
      <c r="P75" s="183"/>
      <c r="Q75" s="219"/>
      <c r="R75" s="217"/>
      <c r="S75" s="210"/>
      <c r="T75" s="183"/>
      <c r="U75" s="199"/>
      <c r="V75" s="211"/>
      <c r="W75" s="203"/>
      <c r="X75" s="207"/>
      <c r="Y75" s="203"/>
      <c r="Z75" s="182"/>
      <c r="AA75" s="180"/>
      <c r="AB75" s="182"/>
      <c r="AC75" s="182"/>
      <c r="AD75" s="193"/>
      <c r="AE75" s="182"/>
      <c r="AF75" s="182"/>
      <c r="AG75" s="182"/>
      <c r="AH75" s="182"/>
    </row>
    <row r="76" spans="1:34" s="216" customFormat="1" ht="16.5" customHeight="1">
      <c r="A76" s="180"/>
      <c r="B76" s="220"/>
      <c r="C76" s="212"/>
      <c r="D76" s="180"/>
      <c r="E76" s="183"/>
      <c r="F76" s="127">
        <f t="shared" ca="1" si="1"/>
        <v>2026</v>
      </c>
      <c r="G76" s="180"/>
      <c r="H76" s="203"/>
      <c r="I76" s="203"/>
      <c r="J76" s="174"/>
      <c r="K76" s="203"/>
      <c r="L76" s="180"/>
      <c r="M76" s="203"/>
      <c r="N76" s="203"/>
      <c r="O76" s="180"/>
      <c r="P76" s="183"/>
      <c r="Q76" s="219"/>
      <c r="R76" s="217"/>
      <c r="S76" s="210"/>
      <c r="T76" s="183"/>
      <c r="U76" s="199"/>
      <c r="V76" s="211"/>
      <c r="W76" s="203"/>
      <c r="X76" s="207"/>
      <c r="Y76" s="203"/>
      <c r="Z76" s="182"/>
      <c r="AA76" s="180"/>
      <c r="AB76" s="182"/>
      <c r="AC76" s="182"/>
      <c r="AD76" s="193"/>
      <c r="AE76" s="182"/>
      <c r="AF76" s="182"/>
      <c r="AG76" s="182"/>
      <c r="AH76" s="182"/>
    </row>
    <row r="77" spans="1:34" s="216" customFormat="1" ht="16.5" customHeight="1">
      <c r="A77" s="180"/>
      <c r="B77" s="220"/>
      <c r="C77" s="179"/>
      <c r="D77" s="180"/>
      <c r="E77" s="183"/>
      <c r="F77" s="127">
        <f t="shared" ca="1" si="1"/>
        <v>2026</v>
      </c>
      <c r="G77" s="180"/>
      <c r="H77" s="203"/>
      <c r="I77" s="203"/>
      <c r="J77" s="174"/>
      <c r="K77" s="203"/>
      <c r="L77" s="180"/>
      <c r="M77" s="203"/>
      <c r="N77" s="203"/>
      <c r="O77" s="180"/>
      <c r="P77" s="183"/>
      <c r="Q77" s="219"/>
      <c r="R77" s="217"/>
      <c r="S77" s="210"/>
      <c r="T77" s="183"/>
      <c r="U77" s="199"/>
      <c r="V77" s="211"/>
      <c r="W77" s="203"/>
      <c r="X77" s="207"/>
      <c r="Y77" s="203"/>
      <c r="Z77" s="182"/>
      <c r="AA77" s="180"/>
      <c r="AB77" s="182"/>
      <c r="AC77" s="182"/>
      <c r="AD77" s="193"/>
      <c r="AE77" s="182"/>
      <c r="AF77" s="182"/>
      <c r="AG77" s="182"/>
      <c r="AH77" s="182"/>
    </row>
    <row r="78" spans="1:34" s="216" customFormat="1" ht="16.5" customHeight="1">
      <c r="A78" s="180"/>
      <c r="B78" s="220"/>
      <c r="C78" s="179"/>
      <c r="D78" s="180"/>
      <c r="E78" s="183"/>
      <c r="F78" s="127">
        <f t="shared" ca="1" si="1"/>
        <v>2026</v>
      </c>
      <c r="G78" s="180"/>
      <c r="H78" s="203"/>
      <c r="I78" s="203"/>
      <c r="J78" s="174"/>
      <c r="K78" s="203"/>
      <c r="L78" s="180"/>
      <c r="M78" s="203"/>
      <c r="N78" s="203"/>
      <c r="O78" s="180"/>
      <c r="P78" s="183"/>
      <c r="Q78" s="219"/>
      <c r="R78" s="217"/>
      <c r="S78" s="210"/>
      <c r="T78" s="183"/>
      <c r="U78" s="199"/>
      <c r="V78" s="211"/>
      <c r="W78" s="203"/>
      <c r="X78" s="207"/>
      <c r="Y78" s="203"/>
      <c r="Z78" s="182"/>
      <c r="AA78" s="180"/>
      <c r="AB78" s="182"/>
      <c r="AC78" s="182"/>
      <c r="AD78" s="193"/>
      <c r="AE78" s="182"/>
      <c r="AF78" s="182"/>
      <c r="AG78" s="182"/>
      <c r="AH78" s="182"/>
    </row>
    <row r="79" spans="1:34" s="216" customFormat="1" ht="16.5" customHeight="1">
      <c r="A79" s="180"/>
      <c r="B79" s="181"/>
      <c r="C79" s="212"/>
      <c r="D79" s="180"/>
      <c r="E79" s="183"/>
      <c r="F79" s="127">
        <f t="shared" ca="1" si="1"/>
        <v>2026</v>
      </c>
      <c r="G79" s="180"/>
      <c r="H79" s="203"/>
      <c r="I79" s="203"/>
      <c r="J79" s="174"/>
      <c r="K79" s="203"/>
      <c r="L79" s="180"/>
      <c r="M79" s="203"/>
      <c r="N79" s="203"/>
      <c r="O79" s="180"/>
      <c r="P79" s="183"/>
      <c r="Q79" s="219"/>
      <c r="R79" s="217"/>
      <c r="S79" s="210"/>
      <c r="T79" s="183"/>
      <c r="U79" s="199"/>
      <c r="V79" s="211"/>
      <c r="W79" s="203"/>
      <c r="X79" s="207"/>
      <c r="Y79" s="203"/>
      <c r="Z79" s="182"/>
      <c r="AA79" s="180"/>
      <c r="AB79" s="182"/>
      <c r="AC79" s="182"/>
      <c r="AD79" s="193"/>
      <c r="AE79" s="182"/>
      <c r="AF79" s="182"/>
      <c r="AG79" s="182"/>
      <c r="AH79" s="182"/>
    </row>
    <row r="80" spans="1:34" s="216" customFormat="1" ht="16.5" customHeight="1">
      <c r="A80" s="180"/>
      <c r="B80" s="220"/>
      <c r="C80" s="212"/>
      <c r="D80" s="180"/>
      <c r="E80" s="183"/>
      <c r="F80" s="127">
        <f t="shared" ca="1" si="1"/>
        <v>2026</v>
      </c>
      <c r="G80" s="180"/>
      <c r="H80" s="203"/>
      <c r="I80" s="203"/>
      <c r="J80" s="174"/>
      <c r="K80" s="203"/>
      <c r="L80" s="180"/>
      <c r="M80" s="203"/>
      <c r="N80" s="203"/>
      <c r="O80" s="180"/>
      <c r="P80" s="183"/>
      <c r="Q80" s="219"/>
      <c r="R80" s="217"/>
      <c r="S80" s="210"/>
      <c r="T80" s="183"/>
      <c r="U80" s="199"/>
      <c r="V80" s="211"/>
      <c r="W80" s="203"/>
      <c r="X80" s="207"/>
      <c r="Y80" s="203"/>
      <c r="Z80" s="182"/>
      <c r="AA80" s="180"/>
      <c r="AB80" s="182"/>
      <c r="AC80" s="182"/>
      <c r="AD80" s="193"/>
      <c r="AE80" s="182"/>
      <c r="AF80" s="182"/>
      <c r="AG80" s="182"/>
      <c r="AH80" s="182"/>
    </row>
    <row r="81" spans="1:34" s="216" customFormat="1" ht="16.5" customHeight="1">
      <c r="A81" s="180"/>
      <c r="B81" s="220"/>
      <c r="C81" s="212"/>
      <c r="D81" s="180"/>
      <c r="E81" s="183"/>
      <c r="F81" s="127">
        <f t="shared" ca="1" si="1"/>
        <v>2026</v>
      </c>
      <c r="G81" s="203"/>
      <c r="H81" s="203"/>
      <c r="I81" s="203"/>
      <c r="J81" s="174"/>
      <c r="K81" s="203"/>
      <c r="L81" s="180"/>
      <c r="M81" s="203"/>
      <c r="N81" s="203"/>
      <c r="O81" s="180"/>
      <c r="P81" s="183"/>
      <c r="Q81" s="219"/>
      <c r="R81" s="217"/>
      <c r="S81" s="210"/>
      <c r="T81" s="183"/>
      <c r="U81" s="199"/>
      <c r="V81" s="211"/>
      <c r="W81" s="203"/>
      <c r="X81" s="207"/>
      <c r="Y81" s="203"/>
      <c r="Z81" s="182"/>
      <c r="AA81" s="180"/>
      <c r="AB81" s="182"/>
      <c r="AC81" s="182"/>
      <c r="AD81" s="193"/>
      <c r="AE81" s="182"/>
      <c r="AF81" s="182"/>
      <c r="AG81" s="182"/>
      <c r="AH81" s="182"/>
    </row>
    <row r="82" spans="1:34" s="216" customFormat="1" ht="16.5" customHeight="1">
      <c r="A82" s="180"/>
      <c r="B82" s="220"/>
      <c r="C82" s="212"/>
      <c r="D82" s="180"/>
      <c r="E82" s="183"/>
      <c r="F82" s="127">
        <f t="shared" ca="1" si="1"/>
        <v>2026</v>
      </c>
      <c r="G82" s="203"/>
      <c r="H82" s="203"/>
      <c r="I82" s="203"/>
      <c r="J82" s="174"/>
      <c r="K82" s="203"/>
      <c r="L82" s="180"/>
      <c r="M82" s="203"/>
      <c r="N82" s="203"/>
      <c r="O82" s="180"/>
      <c r="P82" s="183"/>
      <c r="Q82" s="219"/>
      <c r="R82" s="217"/>
      <c r="S82" s="210"/>
      <c r="T82" s="183"/>
      <c r="U82" s="199"/>
      <c r="V82" s="211"/>
      <c r="W82" s="203"/>
      <c r="X82" s="207"/>
      <c r="Y82" s="203"/>
      <c r="Z82" s="182"/>
      <c r="AA82" s="180"/>
      <c r="AB82" s="182"/>
      <c r="AC82" s="182"/>
      <c r="AD82" s="193"/>
      <c r="AE82" s="182"/>
      <c r="AF82" s="182"/>
      <c r="AG82" s="182"/>
      <c r="AH82" s="182"/>
    </row>
    <row r="83" spans="1:34" s="216" customFormat="1" ht="16.5" customHeight="1">
      <c r="A83" s="180"/>
      <c r="B83" s="220"/>
      <c r="C83" s="203"/>
      <c r="D83" s="180"/>
      <c r="E83" s="180"/>
      <c r="F83" s="127">
        <f t="shared" ca="1" si="1"/>
        <v>2026</v>
      </c>
      <c r="G83" s="203"/>
      <c r="H83" s="203"/>
      <c r="I83" s="203"/>
      <c r="J83" s="174"/>
      <c r="K83" s="203"/>
      <c r="L83" s="180"/>
      <c r="M83" s="203"/>
      <c r="N83" s="203"/>
      <c r="O83" s="203"/>
      <c r="P83" s="183"/>
      <c r="Q83" s="176"/>
      <c r="R83" s="217"/>
      <c r="S83" s="210"/>
      <c r="T83" s="183"/>
      <c r="U83" s="199"/>
      <c r="V83" s="211"/>
      <c r="W83" s="203"/>
      <c r="X83" s="207"/>
      <c r="Y83" s="203"/>
      <c r="Z83" s="182"/>
      <c r="AA83" s="180"/>
      <c r="AB83" s="182"/>
      <c r="AC83" s="182"/>
      <c r="AD83" s="193"/>
      <c r="AE83" s="182"/>
      <c r="AF83" s="182"/>
      <c r="AG83" s="182"/>
      <c r="AH83" s="182"/>
    </row>
    <row r="84" spans="1:34" s="216" customFormat="1" ht="16.5" customHeight="1">
      <c r="A84" s="180"/>
      <c r="B84" s="220"/>
      <c r="C84" s="203"/>
      <c r="D84" s="180"/>
      <c r="E84" s="180"/>
      <c r="F84" s="127">
        <f t="shared" ca="1" si="1"/>
        <v>2026</v>
      </c>
      <c r="G84" s="203"/>
      <c r="H84" s="203"/>
      <c r="I84" s="203"/>
      <c r="J84" s="174"/>
      <c r="K84" s="203"/>
      <c r="L84" s="180"/>
      <c r="M84" s="203"/>
      <c r="N84" s="203"/>
      <c r="O84" s="203"/>
      <c r="P84" s="183"/>
      <c r="Q84" s="176"/>
      <c r="R84" s="217"/>
      <c r="S84" s="210"/>
      <c r="T84" s="183"/>
      <c r="U84" s="199"/>
      <c r="V84" s="211"/>
      <c r="W84" s="203"/>
      <c r="X84" s="207"/>
      <c r="Y84" s="212"/>
      <c r="Z84" s="178"/>
      <c r="AA84" s="179"/>
      <c r="AB84" s="178"/>
      <c r="AC84" s="178"/>
      <c r="AD84" s="193"/>
      <c r="AE84" s="182"/>
      <c r="AF84" s="182"/>
      <c r="AG84" s="182"/>
      <c r="AH84" s="182"/>
    </row>
    <row r="85" spans="1:34" s="216" customFormat="1" ht="16.5" customHeight="1">
      <c r="A85" s="180"/>
      <c r="B85" s="220"/>
      <c r="C85" s="212"/>
      <c r="D85" s="180"/>
      <c r="E85" s="183"/>
      <c r="F85" s="127">
        <f t="shared" ca="1" si="1"/>
        <v>2026</v>
      </c>
      <c r="G85" s="203"/>
      <c r="H85" s="203"/>
      <c r="I85" s="203"/>
      <c r="J85" s="174"/>
      <c r="K85" s="203"/>
      <c r="L85" s="180"/>
      <c r="M85" s="203"/>
      <c r="N85" s="203"/>
      <c r="O85" s="203"/>
      <c r="P85" s="183"/>
      <c r="Q85" s="219"/>
      <c r="R85" s="217"/>
      <c r="S85" s="210"/>
      <c r="T85" s="183"/>
      <c r="U85" s="203"/>
      <c r="V85" s="211"/>
      <c r="W85" s="203"/>
      <c r="X85" s="207"/>
      <c r="Y85" s="203"/>
      <c r="Z85" s="182"/>
      <c r="AA85" s="180"/>
      <c r="AB85" s="182"/>
      <c r="AC85" s="182"/>
      <c r="AD85" s="193"/>
      <c r="AE85" s="182"/>
      <c r="AF85" s="182"/>
      <c r="AG85" s="182"/>
      <c r="AH85" s="182"/>
    </row>
    <row r="86" spans="1:34" s="216" customFormat="1" ht="16.5" customHeight="1">
      <c r="A86" s="180"/>
      <c r="B86" s="220"/>
      <c r="C86" s="212"/>
      <c r="D86" s="180"/>
      <c r="E86" s="183"/>
      <c r="F86" s="127">
        <f t="shared" ca="1" si="1"/>
        <v>2026</v>
      </c>
      <c r="G86" s="203"/>
      <c r="H86" s="203"/>
      <c r="I86" s="203"/>
      <c r="J86" s="174"/>
      <c r="K86" s="203"/>
      <c r="L86" s="180"/>
      <c r="M86" s="203"/>
      <c r="N86" s="203"/>
      <c r="O86" s="203"/>
      <c r="P86" s="183"/>
      <c r="Q86" s="219"/>
      <c r="R86" s="217"/>
      <c r="S86" s="210"/>
      <c r="T86" s="183"/>
      <c r="U86" s="203"/>
      <c r="V86" s="211"/>
      <c r="W86" s="203"/>
      <c r="X86" s="207"/>
      <c r="Y86" s="203"/>
      <c r="Z86" s="182"/>
      <c r="AA86" s="180"/>
      <c r="AB86" s="182"/>
      <c r="AC86" s="182"/>
      <c r="AD86" s="193"/>
      <c r="AE86" s="182"/>
      <c r="AF86" s="182"/>
      <c r="AG86" s="182"/>
      <c r="AH86" s="182"/>
    </row>
    <row r="87" spans="1:34" s="216" customFormat="1" ht="16.5" customHeight="1">
      <c r="A87" s="180"/>
      <c r="B87" s="220"/>
      <c r="C87" s="212"/>
      <c r="D87" s="180"/>
      <c r="E87" s="183"/>
      <c r="F87" s="127">
        <f t="shared" ca="1" si="1"/>
        <v>2026</v>
      </c>
      <c r="G87" s="203"/>
      <c r="H87" s="203"/>
      <c r="I87" s="203"/>
      <c r="J87" s="174"/>
      <c r="K87" s="203"/>
      <c r="L87" s="180"/>
      <c r="M87" s="203"/>
      <c r="N87" s="203"/>
      <c r="O87" s="203"/>
      <c r="P87" s="183"/>
      <c r="Q87" s="219"/>
      <c r="R87" s="217"/>
      <c r="S87" s="210"/>
      <c r="T87" s="183"/>
      <c r="U87" s="203"/>
      <c r="V87" s="211"/>
      <c r="W87" s="203"/>
      <c r="X87" s="207"/>
      <c r="Y87" s="203"/>
      <c r="Z87" s="182"/>
      <c r="AA87" s="180"/>
      <c r="AB87" s="182"/>
      <c r="AC87" s="182"/>
      <c r="AD87" s="193"/>
      <c r="AE87" s="182"/>
      <c r="AF87" s="182"/>
      <c r="AG87" s="182"/>
      <c r="AH87" s="182"/>
    </row>
    <row r="88" spans="1:34" s="216" customFormat="1" ht="16.5" customHeight="1">
      <c r="A88" s="180"/>
      <c r="B88" s="220"/>
      <c r="C88" s="212"/>
      <c r="D88" s="180"/>
      <c r="E88" s="183"/>
      <c r="F88" s="127">
        <f t="shared" ca="1" si="1"/>
        <v>2026</v>
      </c>
      <c r="G88" s="203"/>
      <c r="H88" s="203"/>
      <c r="I88" s="203"/>
      <c r="J88" s="174"/>
      <c r="K88" s="203"/>
      <c r="L88" s="180"/>
      <c r="M88" s="203"/>
      <c r="N88" s="203"/>
      <c r="O88" s="203"/>
      <c r="P88" s="183"/>
      <c r="Q88" s="219"/>
      <c r="R88" s="217"/>
      <c r="S88" s="176"/>
      <c r="T88" s="183"/>
      <c r="U88" s="203"/>
      <c r="V88" s="211"/>
      <c r="W88" s="221"/>
      <c r="X88" s="207"/>
      <c r="Y88" s="203"/>
      <c r="Z88" s="182"/>
      <c r="AA88" s="179"/>
      <c r="AB88" s="182"/>
      <c r="AC88" s="182"/>
      <c r="AD88" s="193"/>
      <c r="AE88" s="182"/>
      <c r="AF88" s="182"/>
      <c r="AG88" s="182"/>
      <c r="AH88" s="182"/>
    </row>
    <row r="89" spans="1:34" s="216" customFormat="1" ht="16.5" customHeight="1">
      <c r="A89" s="180"/>
      <c r="B89" s="181"/>
      <c r="C89" s="180"/>
      <c r="D89" s="203"/>
      <c r="E89" s="180"/>
      <c r="F89" s="127">
        <f t="shared" ca="1" si="1"/>
        <v>2026</v>
      </c>
      <c r="G89" s="203"/>
      <c r="H89" s="203"/>
      <c r="I89" s="203"/>
      <c r="J89" s="174"/>
      <c r="K89" s="203"/>
      <c r="L89" s="180"/>
      <c r="M89" s="203"/>
      <c r="N89" s="203"/>
      <c r="O89" s="203"/>
      <c r="P89" s="183"/>
      <c r="Q89" s="176"/>
      <c r="R89" s="217"/>
      <c r="S89" s="176"/>
      <c r="T89" s="183"/>
      <c r="U89" s="203"/>
      <c r="V89" s="211"/>
      <c r="W89" s="203"/>
      <c r="X89" s="207"/>
      <c r="Y89" s="203"/>
      <c r="Z89" s="182"/>
      <c r="AA89" s="180"/>
      <c r="AB89" s="182"/>
      <c r="AC89" s="182"/>
      <c r="AD89" s="193"/>
      <c r="AE89" s="182"/>
      <c r="AF89" s="182"/>
      <c r="AG89" s="182"/>
      <c r="AH89" s="182"/>
    </row>
    <row r="90" spans="1:34" s="216" customFormat="1" ht="16.5" customHeight="1">
      <c r="A90" s="180"/>
      <c r="B90" s="209"/>
      <c r="C90" s="203"/>
      <c r="D90" s="203"/>
      <c r="E90" s="183"/>
      <c r="F90" s="127">
        <f t="shared" ca="1" si="1"/>
        <v>2026</v>
      </c>
      <c r="G90" s="203"/>
      <c r="H90" s="203"/>
      <c r="I90" s="203"/>
      <c r="J90" s="174"/>
      <c r="K90" s="203"/>
      <c r="L90" s="180"/>
      <c r="M90" s="203"/>
      <c r="N90" s="203"/>
      <c r="O90" s="203"/>
      <c r="P90" s="175"/>
      <c r="Q90" s="219"/>
      <c r="R90" s="217"/>
      <c r="S90" s="176"/>
      <c r="T90" s="183"/>
      <c r="U90" s="199"/>
      <c r="V90" s="211"/>
      <c r="W90" s="203"/>
      <c r="X90" s="207"/>
      <c r="Y90" s="203"/>
      <c r="Z90" s="182"/>
      <c r="AA90" s="180"/>
      <c r="AB90" s="182"/>
      <c r="AC90" s="182"/>
      <c r="AD90" s="193"/>
      <c r="AE90" s="182"/>
      <c r="AF90" s="182"/>
      <c r="AG90" s="182"/>
      <c r="AH90" s="182"/>
    </row>
    <row r="91" spans="1:34" s="216" customFormat="1" ht="16.5" customHeight="1">
      <c r="A91" s="180"/>
      <c r="B91" s="185"/>
      <c r="C91" s="180"/>
      <c r="D91" s="203"/>
      <c r="E91" s="183"/>
      <c r="F91" s="127">
        <f t="shared" ca="1" si="1"/>
        <v>2026</v>
      </c>
      <c r="G91" s="203"/>
      <c r="H91" s="203"/>
      <c r="I91" s="203"/>
      <c r="J91" s="174"/>
      <c r="K91" s="203"/>
      <c r="L91" s="180"/>
      <c r="M91" s="183"/>
      <c r="N91" s="203"/>
      <c r="O91" s="203"/>
      <c r="P91" s="175"/>
      <c r="Q91" s="223"/>
      <c r="R91" s="217"/>
      <c r="S91" s="176"/>
      <c r="T91" s="183"/>
      <c r="U91" s="199"/>
      <c r="V91" s="211"/>
      <c r="W91" s="203"/>
      <c r="X91" s="207"/>
      <c r="Y91" s="183"/>
      <c r="Z91" s="182"/>
      <c r="AA91" s="180"/>
      <c r="AB91" s="182"/>
      <c r="AC91" s="182"/>
      <c r="AD91" s="193"/>
      <c r="AE91" s="182"/>
      <c r="AF91" s="182"/>
      <c r="AG91" s="182"/>
      <c r="AH91" s="182"/>
    </row>
    <row r="92" spans="1:34" s="216" customFormat="1" ht="16.5" customHeight="1">
      <c r="A92" s="180"/>
      <c r="B92" s="224"/>
      <c r="C92" s="183"/>
      <c r="D92" s="203"/>
      <c r="E92" s="183"/>
      <c r="F92" s="127">
        <f t="shared" ca="1" si="1"/>
        <v>2026</v>
      </c>
      <c r="G92" s="183"/>
      <c r="H92" s="203"/>
      <c r="I92" s="203"/>
      <c r="J92" s="174"/>
      <c r="K92" s="203"/>
      <c r="L92" s="183"/>
      <c r="M92" s="183"/>
      <c r="N92" s="203"/>
      <c r="O92" s="203"/>
      <c r="P92" s="175"/>
      <c r="Q92" s="176"/>
      <c r="R92" s="217"/>
      <c r="S92" s="176"/>
      <c r="T92" s="183"/>
      <c r="U92" s="225"/>
      <c r="V92" s="210"/>
      <c r="W92" s="226"/>
      <c r="X92" s="207"/>
      <c r="Y92" s="183"/>
      <c r="Z92" s="182"/>
      <c r="AA92" s="180"/>
      <c r="AB92" s="182"/>
      <c r="AC92" s="182"/>
      <c r="AD92" s="193"/>
      <c r="AE92" s="182"/>
      <c r="AF92" s="182"/>
      <c r="AG92" s="182"/>
      <c r="AH92" s="182"/>
    </row>
    <row r="93" spans="1:34" s="216" customFormat="1" ht="16.5" customHeight="1">
      <c r="A93" s="180"/>
      <c r="B93" s="227"/>
      <c r="C93" s="228"/>
      <c r="D93" s="228"/>
      <c r="E93" s="183"/>
      <c r="F93" s="127">
        <f t="shared" ca="1" si="1"/>
        <v>2026</v>
      </c>
      <c r="G93" s="183"/>
      <c r="H93" s="203"/>
      <c r="I93" s="203"/>
      <c r="J93" s="174"/>
      <c r="K93" s="203"/>
      <c r="L93" s="184"/>
      <c r="M93" s="228"/>
      <c r="N93" s="228"/>
      <c r="O93" s="203"/>
      <c r="P93" s="175"/>
      <c r="Q93" s="176"/>
      <c r="R93" s="229"/>
      <c r="S93" s="176"/>
      <c r="T93" s="183"/>
      <c r="U93" s="225"/>
      <c r="V93" s="210"/>
      <c r="W93" s="226"/>
      <c r="X93" s="207"/>
      <c r="Y93" s="228"/>
      <c r="Z93" s="182"/>
      <c r="AA93" s="184"/>
      <c r="AB93" s="182"/>
      <c r="AC93" s="182"/>
      <c r="AD93" s="193"/>
      <c r="AE93" s="182"/>
      <c r="AF93" s="182"/>
      <c r="AG93" s="182"/>
      <c r="AH93" s="182"/>
    </row>
    <row r="94" spans="1:34" s="216" customFormat="1" ht="16.5" customHeight="1">
      <c r="A94" s="180"/>
      <c r="B94" s="230"/>
      <c r="C94" s="228"/>
      <c r="D94" s="228"/>
      <c r="E94" s="183"/>
      <c r="F94" s="127">
        <f t="shared" ca="1" si="1"/>
        <v>2026</v>
      </c>
      <c r="G94" s="183"/>
      <c r="H94" s="203"/>
      <c r="I94" s="203"/>
      <c r="J94" s="174"/>
      <c r="K94" s="203"/>
      <c r="L94" s="184"/>
      <c r="M94" s="228"/>
      <c r="N94" s="228"/>
      <c r="O94" s="203"/>
      <c r="P94" s="175"/>
      <c r="Q94" s="176"/>
      <c r="R94" s="229"/>
      <c r="S94" s="176"/>
      <c r="T94" s="183"/>
      <c r="U94" s="225"/>
      <c r="V94" s="176"/>
      <c r="W94" s="203"/>
      <c r="X94" s="207"/>
      <c r="Y94" s="228"/>
      <c r="Z94" s="182"/>
      <c r="AA94" s="184"/>
      <c r="AB94" s="182"/>
      <c r="AC94" s="182"/>
      <c r="AD94" s="193"/>
      <c r="AE94" s="182"/>
      <c r="AF94" s="182"/>
      <c r="AG94" s="182"/>
      <c r="AH94" s="182"/>
    </row>
    <row r="95" spans="1:34" s="216" customFormat="1" ht="16.5" customHeight="1">
      <c r="A95" s="180"/>
      <c r="B95" s="227"/>
      <c r="C95" s="228"/>
      <c r="D95" s="228"/>
      <c r="E95" s="183"/>
      <c r="F95" s="127">
        <f t="shared" ca="1" si="1"/>
        <v>2026</v>
      </c>
      <c r="G95" s="183"/>
      <c r="H95" s="203"/>
      <c r="I95" s="203"/>
      <c r="J95" s="174"/>
      <c r="K95" s="203"/>
      <c r="L95" s="184"/>
      <c r="M95" s="228"/>
      <c r="N95" s="228"/>
      <c r="O95" s="203"/>
      <c r="P95" s="175"/>
      <c r="Q95" s="176"/>
      <c r="R95" s="229"/>
      <c r="S95" s="176"/>
      <c r="T95" s="183"/>
      <c r="U95" s="225"/>
      <c r="V95" s="210"/>
      <c r="W95" s="226"/>
      <c r="X95" s="207"/>
      <c r="Y95" s="228"/>
      <c r="Z95" s="182"/>
      <c r="AA95" s="184"/>
      <c r="AB95" s="182"/>
      <c r="AC95" s="182"/>
      <c r="AD95" s="193"/>
      <c r="AE95" s="182"/>
      <c r="AF95" s="182"/>
      <c r="AG95" s="182"/>
      <c r="AH95" s="182"/>
    </row>
    <row r="96" spans="1:34" s="216" customFormat="1" ht="16.5" customHeight="1">
      <c r="A96" s="180"/>
      <c r="B96" s="183"/>
      <c r="C96" s="183"/>
      <c r="D96" s="183"/>
      <c r="E96" s="183"/>
      <c r="F96" s="127">
        <f t="shared" ca="1" si="1"/>
        <v>2026</v>
      </c>
      <c r="G96" s="183"/>
      <c r="H96" s="203"/>
      <c r="I96" s="203"/>
      <c r="J96" s="174"/>
      <c r="K96" s="203"/>
      <c r="L96" s="183"/>
      <c r="M96" s="183"/>
      <c r="N96" s="228"/>
      <c r="O96" s="203"/>
      <c r="P96" s="175"/>
      <c r="Q96" s="176"/>
      <c r="R96" s="229"/>
      <c r="S96" s="176"/>
      <c r="T96" s="183"/>
      <c r="U96" s="225"/>
      <c r="V96" s="210"/>
      <c r="W96" s="226"/>
      <c r="X96" s="207"/>
      <c r="Y96" s="180"/>
      <c r="Z96" s="182"/>
      <c r="AA96" s="184"/>
      <c r="AB96" s="182"/>
      <c r="AC96" s="182"/>
      <c r="AD96" s="193"/>
      <c r="AE96" s="182"/>
      <c r="AF96" s="182"/>
      <c r="AG96" s="182"/>
      <c r="AH96" s="182"/>
    </row>
    <row r="97" spans="1:34" s="216" customFormat="1" ht="16.5" customHeight="1">
      <c r="A97" s="180"/>
      <c r="B97" s="183"/>
      <c r="C97" s="183"/>
      <c r="D97" s="183"/>
      <c r="E97" s="183"/>
      <c r="F97" s="127">
        <f t="shared" ca="1" si="1"/>
        <v>2026</v>
      </c>
      <c r="G97" s="183"/>
      <c r="H97" s="208"/>
      <c r="I97" s="208"/>
      <c r="J97" s="174"/>
      <c r="K97" s="208"/>
      <c r="L97" s="183"/>
      <c r="M97" s="228"/>
      <c r="N97" s="228"/>
      <c r="O97" s="203"/>
      <c r="P97" s="175"/>
      <c r="Q97" s="176"/>
      <c r="R97" s="229"/>
      <c r="S97" s="176"/>
      <c r="T97" s="183"/>
      <c r="U97" s="225"/>
      <c r="V97" s="210"/>
      <c r="W97" s="226"/>
      <c r="X97" s="207"/>
      <c r="Y97" s="180"/>
      <c r="Z97" s="182"/>
      <c r="AA97" s="180"/>
      <c r="AB97" s="182"/>
      <c r="AC97" s="182"/>
      <c r="AD97" s="193"/>
      <c r="AE97" s="182"/>
      <c r="AF97" s="182"/>
      <c r="AG97" s="182"/>
      <c r="AH97" s="182"/>
    </row>
    <row r="98" spans="1:34" s="216" customFormat="1" ht="16.5" customHeight="1">
      <c r="A98" s="180"/>
      <c r="B98" s="183"/>
      <c r="C98" s="183"/>
      <c r="D98" s="183"/>
      <c r="E98" s="183"/>
      <c r="F98" s="127">
        <f t="shared" ca="1" si="1"/>
        <v>2026</v>
      </c>
      <c r="G98" s="183"/>
      <c r="H98" s="203"/>
      <c r="I98" s="203"/>
      <c r="J98" s="174"/>
      <c r="K98" s="203"/>
      <c r="L98" s="183"/>
      <c r="M98" s="183"/>
      <c r="N98" s="228"/>
      <c r="O98" s="203"/>
      <c r="P98" s="203"/>
      <c r="Q98" s="176"/>
      <c r="R98" s="229"/>
      <c r="S98" s="176"/>
      <c r="T98" s="183"/>
      <c r="U98" s="225"/>
      <c r="V98" s="210"/>
      <c r="W98" s="226"/>
      <c r="X98" s="207"/>
      <c r="Y98" s="180"/>
      <c r="Z98" s="182"/>
      <c r="AA98" s="183"/>
      <c r="AB98" s="182"/>
      <c r="AC98" s="182"/>
      <c r="AD98" s="193"/>
      <c r="AE98" s="182"/>
      <c r="AF98" s="182"/>
      <c r="AG98" s="182"/>
      <c r="AH98" s="182"/>
    </row>
    <row r="99" spans="1:34" s="216" customFormat="1" ht="16.5" customHeight="1">
      <c r="A99" s="180"/>
      <c r="B99" s="183"/>
      <c r="C99" s="183"/>
      <c r="D99" s="183"/>
      <c r="E99" s="183"/>
      <c r="F99" s="127">
        <f t="shared" ca="1" si="1"/>
        <v>2026</v>
      </c>
      <c r="G99" s="183"/>
      <c r="H99" s="231"/>
      <c r="I99" s="203"/>
      <c r="J99" s="174"/>
      <c r="K99" s="203"/>
      <c r="L99" s="183"/>
      <c r="M99" s="183"/>
      <c r="N99" s="228"/>
      <c r="O99" s="203"/>
      <c r="P99" s="175"/>
      <c r="Q99" s="176"/>
      <c r="R99" s="232"/>
      <c r="S99" s="176"/>
      <c r="T99" s="183"/>
      <c r="U99" s="233"/>
      <c r="V99" s="210"/>
      <c r="W99" s="226"/>
      <c r="X99" s="207"/>
      <c r="Y99" s="183"/>
      <c r="Z99" s="182"/>
      <c r="AA99" s="180"/>
      <c r="AB99" s="182"/>
      <c r="AC99" s="182"/>
      <c r="AD99" s="193"/>
      <c r="AE99" s="182"/>
      <c r="AF99" s="182"/>
      <c r="AG99" s="182"/>
      <c r="AH99" s="182"/>
    </row>
    <row r="100" spans="1:34" s="216" customFormat="1" ht="16.5" customHeight="1">
      <c r="A100" s="180"/>
      <c r="B100" s="183"/>
      <c r="C100" s="183"/>
      <c r="D100" s="183"/>
      <c r="E100" s="183"/>
      <c r="F100" s="127">
        <f t="shared" ca="1" si="1"/>
        <v>2026</v>
      </c>
      <c r="G100" s="183"/>
      <c r="H100" s="231"/>
      <c r="I100" s="203"/>
      <c r="J100" s="174"/>
      <c r="K100" s="203"/>
      <c r="L100" s="183"/>
      <c r="M100" s="228"/>
      <c r="N100" s="228"/>
      <c r="O100" s="203"/>
      <c r="P100" s="175"/>
      <c r="Q100" s="176"/>
      <c r="R100" s="232"/>
      <c r="S100" s="176"/>
      <c r="T100" s="183"/>
      <c r="U100" s="233"/>
      <c r="V100" s="210"/>
      <c r="W100" s="226"/>
      <c r="X100" s="207"/>
      <c r="Y100" s="180"/>
      <c r="Z100" s="182"/>
      <c r="AA100" s="180"/>
      <c r="AB100" s="182"/>
      <c r="AC100" s="182"/>
      <c r="AD100" s="193"/>
      <c r="AE100" s="182"/>
      <c r="AF100" s="182"/>
      <c r="AG100" s="182"/>
      <c r="AH100" s="182"/>
    </row>
    <row r="101" spans="1:34" s="216" customFormat="1" ht="16.5" customHeight="1">
      <c r="A101" s="180"/>
      <c r="B101" s="194"/>
      <c r="C101" s="180"/>
      <c r="D101" s="180"/>
      <c r="E101" s="180"/>
      <c r="F101" s="127">
        <f t="shared" ca="1" si="1"/>
        <v>2026</v>
      </c>
      <c r="G101" s="180"/>
      <c r="H101" s="203"/>
      <c r="I101" s="203"/>
      <c r="J101" s="174"/>
      <c r="K101" s="203"/>
      <c r="L101" s="183"/>
      <c r="M101" s="179"/>
      <c r="N101" s="228"/>
      <c r="O101" s="180"/>
      <c r="P101" s="180"/>
      <c r="Q101" s="223"/>
      <c r="R101" s="234"/>
      <c r="S101" s="176"/>
      <c r="T101" s="183"/>
      <c r="U101" s="175"/>
      <c r="V101" s="211"/>
      <c r="W101" s="203"/>
      <c r="X101" s="207"/>
      <c r="Y101" s="180"/>
      <c r="Z101" s="182"/>
      <c r="AA101" s="184"/>
      <c r="AB101" s="182"/>
      <c r="AC101" s="182"/>
      <c r="AD101" s="193"/>
      <c r="AE101" s="182"/>
      <c r="AF101" s="182"/>
      <c r="AG101" s="182"/>
      <c r="AH101" s="182"/>
    </row>
    <row r="102" spans="1:34" s="216" customFormat="1" ht="16.5" customHeight="1">
      <c r="A102" s="180"/>
      <c r="B102" s="194"/>
      <c r="C102" s="180"/>
      <c r="D102" s="180"/>
      <c r="E102" s="180"/>
      <c r="F102" s="127">
        <f t="shared" ca="1" si="1"/>
        <v>2026</v>
      </c>
      <c r="G102" s="180"/>
      <c r="H102" s="180"/>
      <c r="I102" s="180"/>
      <c r="J102" s="174"/>
      <c r="K102" s="180"/>
      <c r="L102" s="183"/>
      <c r="M102" s="179"/>
      <c r="N102" s="228"/>
      <c r="O102" s="180"/>
      <c r="P102" s="180"/>
      <c r="Q102" s="223"/>
      <c r="R102" s="234"/>
      <c r="S102" s="176"/>
      <c r="T102" s="183"/>
      <c r="U102" s="175"/>
      <c r="V102" s="211"/>
      <c r="W102" s="203"/>
      <c r="X102" s="207"/>
      <c r="Y102" s="180"/>
      <c r="Z102" s="182"/>
      <c r="AA102" s="183"/>
      <c r="AB102" s="182"/>
      <c r="AC102" s="182"/>
      <c r="AD102" s="193"/>
      <c r="AE102" s="182"/>
      <c r="AF102" s="182"/>
      <c r="AG102" s="182"/>
      <c r="AH102" s="182"/>
    </row>
    <row r="103" spans="1:34" s="216" customFormat="1" ht="16.5" customHeight="1">
      <c r="A103" s="180"/>
      <c r="B103" s="194"/>
      <c r="C103" s="180"/>
      <c r="D103" s="180"/>
      <c r="E103" s="180"/>
      <c r="F103" s="127">
        <f t="shared" ca="1" si="1"/>
        <v>2026</v>
      </c>
      <c r="G103" s="180"/>
      <c r="H103" s="180"/>
      <c r="I103" s="180"/>
      <c r="J103" s="174"/>
      <c r="K103" s="180"/>
      <c r="L103" s="183"/>
      <c r="M103" s="179"/>
      <c r="N103" s="228"/>
      <c r="O103" s="180"/>
      <c r="P103" s="180"/>
      <c r="Q103" s="223"/>
      <c r="R103" s="234"/>
      <c r="S103" s="176"/>
      <c r="T103" s="183"/>
      <c r="U103" s="175"/>
      <c r="V103" s="211"/>
      <c r="W103" s="203"/>
      <c r="X103" s="207"/>
      <c r="Y103" s="180"/>
      <c r="Z103" s="182"/>
      <c r="AA103" s="184"/>
      <c r="AB103" s="182"/>
      <c r="AC103" s="182"/>
      <c r="AD103" s="193"/>
      <c r="AE103" s="182"/>
      <c r="AF103" s="182"/>
      <c r="AG103" s="182"/>
      <c r="AH103" s="182"/>
    </row>
    <row r="104" spans="1:34" s="216" customFormat="1" ht="16.5" customHeight="1">
      <c r="A104" s="180"/>
      <c r="B104" s="194"/>
      <c r="C104" s="180"/>
      <c r="D104" s="180"/>
      <c r="E104" s="180"/>
      <c r="F104" s="127">
        <f t="shared" ca="1" si="1"/>
        <v>2026</v>
      </c>
      <c r="G104" s="180"/>
      <c r="H104" s="203"/>
      <c r="I104" s="203"/>
      <c r="J104" s="174"/>
      <c r="K104" s="203"/>
      <c r="L104" s="183"/>
      <c r="M104" s="179"/>
      <c r="N104" s="228"/>
      <c r="O104" s="203"/>
      <c r="P104" s="203"/>
      <c r="Q104" s="223"/>
      <c r="R104" s="234"/>
      <c r="S104" s="176"/>
      <c r="T104" s="183"/>
      <c r="U104" s="225"/>
      <c r="V104" s="211"/>
      <c r="W104" s="203"/>
      <c r="X104" s="207"/>
      <c r="Y104" s="180"/>
      <c r="Z104" s="182"/>
      <c r="AA104" s="183"/>
      <c r="AB104" s="182"/>
      <c r="AC104" s="182"/>
      <c r="AD104" s="193"/>
      <c r="AE104" s="182"/>
      <c r="AF104" s="182"/>
      <c r="AG104" s="182"/>
      <c r="AH104" s="182"/>
    </row>
    <row r="105" spans="1:34" s="216" customFormat="1" ht="16.5" customHeight="1">
      <c r="A105" s="180"/>
      <c r="B105" s="194"/>
      <c r="C105" s="180"/>
      <c r="D105" s="180"/>
      <c r="E105" s="180"/>
      <c r="F105" s="127">
        <f t="shared" ca="1" si="1"/>
        <v>2026</v>
      </c>
      <c r="G105" s="180"/>
      <c r="H105" s="203"/>
      <c r="I105" s="203"/>
      <c r="J105" s="174"/>
      <c r="K105" s="203"/>
      <c r="L105" s="183"/>
      <c r="M105" s="179"/>
      <c r="N105" s="228"/>
      <c r="O105" s="203"/>
      <c r="P105" s="203"/>
      <c r="Q105" s="223"/>
      <c r="R105" s="234"/>
      <c r="S105" s="176"/>
      <c r="T105" s="183"/>
      <c r="U105" s="225"/>
      <c r="V105" s="211"/>
      <c r="W105" s="203"/>
      <c r="X105" s="207"/>
      <c r="Y105" s="180"/>
      <c r="Z105" s="182"/>
      <c r="AA105" s="183"/>
      <c r="AB105" s="182"/>
      <c r="AC105" s="182"/>
      <c r="AD105" s="193"/>
      <c r="AE105" s="182"/>
      <c r="AF105" s="182"/>
      <c r="AG105" s="182"/>
      <c r="AH105" s="182"/>
    </row>
    <row r="106" spans="1:34" s="216" customFormat="1" ht="16.5" customHeight="1">
      <c r="A106" s="180"/>
      <c r="B106" s="194"/>
      <c r="C106" s="180"/>
      <c r="D106" s="180"/>
      <c r="E106" s="180"/>
      <c r="F106" s="127">
        <f t="shared" ca="1" si="1"/>
        <v>2026</v>
      </c>
      <c r="G106" s="180"/>
      <c r="H106" s="203"/>
      <c r="I106" s="203"/>
      <c r="J106" s="174"/>
      <c r="K106" s="203"/>
      <c r="L106" s="183"/>
      <c r="M106" s="179"/>
      <c r="N106" s="228"/>
      <c r="O106" s="203"/>
      <c r="P106" s="203"/>
      <c r="Q106" s="223"/>
      <c r="R106" s="234"/>
      <c r="S106" s="176"/>
      <c r="T106" s="183"/>
      <c r="U106" s="225"/>
      <c r="V106" s="211"/>
      <c r="W106" s="203"/>
      <c r="X106" s="207"/>
      <c r="Y106" s="179"/>
      <c r="Z106" s="178"/>
      <c r="AA106" s="185"/>
      <c r="AB106" s="178"/>
      <c r="AC106" s="178"/>
      <c r="AD106" s="193"/>
      <c r="AE106" s="182"/>
      <c r="AF106" s="182"/>
      <c r="AG106" s="182"/>
      <c r="AH106" s="182"/>
    </row>
    <row r="107" spans="1:34" s="216" customFormat="1" ht="16.5" customHeight="1">
      <c r="A107" s="180"/>
      <c r="B107" s="183"/>
      <c r="C107" s="180"/>
      <c r="D107" s="180"/>
      <c r="E107" s="180"/>
      <c r="F107" s="127">
        <f t="shared" ca="1" si="1"/>
        <v>2026</v>
      </c>
      <c r="G107" s="180"/>
      <c r="H107" s="203"/>
      <c r="I107" s="203"/>
      <c r="J107" s="174"/>
      <c r="K107" s="203"/>
      <c r="L107" s="183"/>
      <c r="M107" s="179"/>
      <c r="N107" s="228"/>
      <c r="O107" s="203"/>
      <c r="P107" s="203"/>
      <c r="Q107" s="223"/>
      <c r="R107" s="234"/>
      <c r="S107" s="176"/>
      <c r="T107" s="183"/>
      <c r="U107" s="225"/>
      <c r="V107" s="211"/>
      <c r="W107" s="203"/>
      <c r="X107" s="207"/>
      <c r="Y107" s="180"/>
      <c r="Z107" s="182"/>
      <c r="AA107" s="180"/>
      <c r="AB107" s="182"/>
      <c r="AC107" s="182"/>
      <c r="AD107" s="193"/>
      <c r="AE107" s="182"/>
      <c r="AF107" s="182"/>
      <c r="AG107" s="182"/>
      <c r="AH107" s="182"/>
    </row>
    <row r="108" spans="1:34" s="216" customFormat="1" ht="16.5" customHeight="1">
      <c r="A108" s="180"/>
      <c r="B108" s="183"/>
      <c r="C108" s="180"/>
      <c r="D108" s="180"/>
      <c r="E108" s="180"/>
      <c r="F108" s="127">
        <f t="shared" ca="1" si="1"/>
        <v>2026</v>
      </c>
      <c r="G108" s="180"/>
      <c r="H108" s="203"/>
      <c r="I108" s="203"/>
      <c r="J108" s="174"/>
      <c r="K108" s="203"/>
      <c r="L108" s="183"/>
      <c r="M108" s="179"/>
      <c r="N108" s="228"/>
      <c r="O108" s="203"/>
      <c r="P108" s="203"/>
      <c r="Q108" s="223"/>
      <c r="R108" s="234"/>
      <c r="S108" s="176"/>
      <c r="T108" s="183"/>
      <c r="U108" s="233"/>
      <c r="V108" s="211"/>
      <c r="W108" s="203"/>
      <c r="X108" s="207"/>
      <c r="Y108" s="180"/>
      <c r="Z108" s="182"/>
      <c r="AA108" s="183"/>
      <c r="AB108" s="182"/>
      <c r="AC108" s="182"/>
      <c r="AD108" s="193"/>
      <c r="AE108" s="182"/>
      <c r="AF108" s="182"/>
      <c r="AG108" s="182"/>
      <c r="AH108" s="182"/>
    </row>
    <row r="109" spans="1:34" s="216" customFormat="1" ht="16.5" customHeight="1">
      <c r="A109" s="180"/>
      <c r="B109" s="183"/>
      <c r="C109" s="183"/>
      <c r="D109" s="183"/>
      <c r="E109" s="183"/>
      <c r="F109" s="127">
        <f t="shared" ca="1" si="1"/>
        <v>2026</v>
      </c>
      <c r="G109" s="180"/>
      <c r="H109" s="203"/>
      <c r="I109" s="203"/>
      <c r="J109" s="174"/>
      <c r="K109" s="203"/>
      <c r="L109" s="183"/>
      <c r="M109" s="179"/>
      <c r="N109" s="228"/>
      <c r="O109" s="203"/>
      <c r="P109" s="203"/>
      <c r="Q109" s="223"/>
      <c r="R109" s="234"/>
      <c r="S109" s="176"/>
      <c r="T109" s="183"/>
      <c r="U109" s="225"/>
      <c r="V109" s="211"/>
      <c r="W109" s="203"/>
      <c r="X109" s="207"/>
      <c r="Y109" s="180"/>
      <c r="Z109" s="182"/>
      <c r="AA109" s="183"/>
      <c r="AB109" s="182"/>
      <c r="AC109" s="182"/>
      <c r="AD109" s="193"/>
      <c r="AE109" s="182"/>
      <c r="AF109" s="182"/>
      <c r="AG109" s="182"/>
      <c r="AH109" s="182"/>
    </row>
    <row r="110" spans="1:34" s="216" customFormat="1" ht="16.5" customHeight="1">
      <c r="A110" s="180"/>
      <c r="B110" s="203"/>
      <c r="C110" s="203"/>
      <c r="D110" s="203"/>
      <c r="E110" s="203"/>
      <c r="F110" s="127">
        <f t="shared" ca="1" si="1"/>
        <v>2026</v>
      </c>
      <c r="G110" s="203"/>
      <c r="H110" s="180"/>
      <c r="I110" s="180"/>
      <c r="J110" s="174"/>
      <c r="K110" s="180"/>
      <c r="L110" s="183"/>
      <c r="M110" s="179"/>
      <c r="N110" s="228"/>
      <c r="O110" s="180"/>
      <c r="P110" s="180"/>
      <c r="Q110" s="223"/>
      <c r="R110" s="234"/>
      <c r="S110" s="223"/>
      <c r="T110" s="183"/>
      <c r="U110" s="175"/>
      <c r="V110" s="211"/>
      <c r="W110" s="203"/>
      <c r="X110" s="207"/>
      <c r="Y110" s="180"/>
      <c r="Z110" s="182"/>
      <c r="AA110" s="183"/>
      <c r="AB110" s="182"/>
      <c r="AC110" s="182"/>
      <c r="AD110" s="193"/>
      <c r="AE110" s="182"/>
      <c r="AF110" s="182"/>
      <c r="AG110" s="182"/>
      <c r="AH110" s="182"/>
    </row>
    <row r="111" spans="1:34" s="216" customFormat="1" ht="16.5" customHeight="1">
      <c r="A111" s="180"/>
      <c r="B111" s="183"/>
      <c r="C111" s="183"/>
      <c r="D111" s="183"/>
      <c r="E111" s="183"/>
      <c r="F111" s="127">
        <f t="shared" ca="1" si="1"/>
        <v>2026</v>
      </c>
      <c r="G111" s="180"/>
      <c r="H111" s="183"/>
      <c r="I111" s="183"/>
      <c r="J111" s="174"/>
      <c r="K111" s="183"/>
      <c r="L111" s="183"/>
      <c r="M111" s="183"/>
      <c r="N111" s="228"/>
      <c r="O111" s="180"/>
      <c r="P111" s="203"/>
      <c r="Q111" s="176"/>
      <c r="R111" s="235"/>
      <c r="S111" s="176"/>
      <c r="T111" s="183"/>
      <c r="U111" s="188"/>
      <c r="V111" s="211"/>
      <c r="W111" s="203"/>
      <c r="X111" s="183"/>
      <c r="Y111" s="183"/>
      <c r="Z111" s="182"/>
      <c r="AA111" s="183"/>
      <c r="AB111" s="182"/>
      <c r="AC111" s="182"/>
      <c r="AD111" s="193"/>
      <c r="AE111" s="182"/>
      <c r="AF111" s="182"/>
      <c r="AG111" s="182"/>
      <c r="AH111" s="182"/>
    </row>
    <row r="112" spans="1:34" s="216" customFormat="1" ht="16.5" customHeight="1">
      <c r="A112" s="180"/>
      <c r="B112" s="183"/>
      <c r="C112" s="183"/>
      <c r="D112" s="183"/>
      <c r="E112" s="183"/>
      <c r="F112" s="127">
        <f t="shared" ca="1" si="1"/>
        <v>2026</v>
      </c>
      <c r="G112" s="180"/>
      <c r="H112" s="148"/>
      <c r="I112" s="148"/>
      <c r="J112" s="174"/>
      <c r="K112" s="148"/>
      <c r="L112" s="183"/>
      <c r="M112" s="183"/>
      <c r="N112" s="228"/>
      <c r="O112" s="180"/>
      <c r="P112" s="180"/>
      <c r="Q112" s="176"/>
      <c r="R112" s="235"/>
      <c r="S112" s="176"/>
      <c r="T112" s="183"/>
      <c r="U112" s="188"/>
      <c r="V112" s="211"/>
      <c r="W112" s="203"/>
      <c r="X112" s="183"/>
      <c r="Y112" s="183"/>
      <c r="Z112" s="182"/>
      <c r="AA112" s="183"/>
      <c r="AB112" s="182"/>
      <c r="AC112" s="182"/>
      <c r="AD112" s="193"/>
      <c r="AE112" s="182"/>
      <c r="AF112" s="182"/>
      <c r="AG112" s="182"/>
      <c r="AH112" s="182"/>
    </row>
    <row r="113" spans="1:34" s="216" customFormat="1" ht="16.5" customHeight="1">
      <c r="A113" s="180"/>
      <c r="B113" s="183"/>
      <c r="C113" s="183"/>
      <c r="D113" s="183"/>
      <c r="E113" s="183"/>
      <c r="F113" s="127">
        <f t="shared" ca="1" si="1"/>
        <v>2026</v>
      </c>
      <c r="G113" s="180"/>
      <c r="H113" s="148"/>
      <c r="I113" s="148"/>
      <c r="J113" s="174"/>
      <c r="K113" s="148"/>
      <c r="L113" s="183"/>
      <c r="M113" s="183"/>
      <c r="N113" s="228"/>
      <c r="O113" s="180"/>
      <c r="P113" s="180"/>
      <c r="Q113" s="176"/>
      <c r="R113" s="235"/>
      <c r="S113" s="176"/>
      <c r="T113" s="183"/>
      <c r="U113" s="175"/>
      <c r="V113" s="211"/>
      <c r="W113" s="203"/>
      <c r="X113" s="183"/>
      <c r="Y113" s="183"/>
      <c r="Z113" s="182"/>
      <c r="AA113" s="183"/>
      <c r="AB113" s="182"/>
      <c r="AC113" s="182"/>
      <c r="AD113" s="193"/>
      <c r="AE113" s="182"/>
      <c r="AF113" s="182"/>
      <c r="AG113" s="182"/>
      <c r="AH113" s="182"/>
    </row>
    <row r="114" spans="1:34" s="216" customFormat="1" ht="16.5" customHeight="1">
      <c r="A114" s="180"/>
      <c r="B114" s="183"/>
      <c r="C114" s="183"/>
      <c r="D114" s="183"/>
      <c r="E114" s="183"/>
      <c r="F114" s="127">
        <f t="shared" ca="1" si="1"/>
        <v>2026</v>
      </c>
      <c r="G114" s="180"/>
      <c r="H114" s="148"/>
      <c r="I114" s="148"/>
      <c r="J114" s="174"/>
      <c r="K114" s="148"/>
      <c r="L114" s="183"/>
      <c r="M114" s="183"/>
      <c r="N114" s="228"/>
      <c r="O114" s="180"/>
      <c r="P114" s="180"/>
      <c r="Q114" s="176"/>
      <c r="R114" s="235"/>
      <c r="S114" s="176"/>
      <c r="T114" s="183"/>
      <c r="U114" s="175"/>
      <c r="V114" s="211"/>
      <c r="W114" s="203"/>
      <c r="X114" s="183"/>
      <c r="Y114" s="183"/>
      <c r="Z114" s="182"/>
      <c r="AA114" s="183"/>
      <c r="AB114" s="182"/>
      <c r="AC114" s="182"/>
      <c r="AD114" s="193"/>
      <c r="AE114" s="182"/>
      <c r="AF114" s="182"/>
      <c r="AG114" s="182"/>
      <c r="AH114" s="182"/>
    </row>
    <row r="115" spans="1:34" s="216" customFormat="1" ht="16.5" customHeight="1">
      <c r="A115" s="180"/>
      <c r="B115" s="183"/>
      <c r="C115" s="183"/>
      <c r="D115" s="183"/>
      <c r="E115" s="183"/>
      <c r="F115" s="127">
        <f t="shared" ca="1" si="1"/>
        <v>2026</v>
      </c>
      <c r="G115" s="180"/>
      <c r="H115" s="203"/>
      <c r="I115" s="203"/>
      <c r="J115" s="174"/>
      <c r="K115" s="203"/>
      <c r="L115" s="183"/>
      <c r="M115" s="183"/>
      <c r="N115" s="228"/>
      <c r="O115" s="180"/>
      <c r="P115" s="180"/>
      <c r="Q115" s="176"/>
      <c r="R115" s="234"/>
      <c r="S115" s="176"/>
      <c r="T115" s="183"/>
      <c r="U115" s="175"/>
      <c r="V115" s="211"/>
      <c r="W115" s="203"/>
      <c r="X115" s="183"/>
      <c r="Y115" s="183"/>
      <c r="Z115" s="182"/>
      <c r="AA115" s="180"/>
      <c r="AB115" s="182"/>
      <c r="AC115" s="182"/>
      <c r="AD115" s="193"/>
      <c r="AE115" s="182"/>
      <c r="AF115" s="182"/>
      <c r="AG115" s="182"/>
      <c r="AH115" s="182"/>
    </row>
    <row r="116" spans="1:34" s="216" customFormat="1" ht="16.5" customHeight="1">
      <c r="A116" s="180"/>
      <c r="B116" s="183"/>
      <c r="C116" s="183"/>
      <c r="D116" s="183"/>
      <c r="E116" s="183"/>
      <c r="F116" s="127">
        <f t="shared" ca="1" si="1"/>
        <v>2026</v>
      </c>
      <c r="G116" s="180"/>
      <c r="H116" s="203"/>
      <c r="I116" s="203"/>
      <c r="J116" s="174"/>
      <c r="K116" s="203"/>
      <c r="L116" s="183"/>
      <c r="M116" s="179"/>
      <c r="N116" s="228"/>
      <c r="O116" s="180"/>
      <c r="P116" s="180"/>
      <c r="Q116" s="176"/>
      <c r="R116" s="234"/>
      <c r="S116" s="176"/>
      <c r="T116" s="183"/>
      <c r="U116" s="225"/>
      <c r="V116" s="211"/>
      <c r="W116" s="203"/>
      <c r="X116" s="207"/>
      <c r="Y116" s="183"/>
      <c r="Z116" s="182"/>
      <c r="AA116" s="183"/>
      <c r="AB116" s="182"/>
      <c r="AC116" s="182"/>
      <c r="AD116" s="193"/>
      <c r="AE116" s="182"/>
      <c r="AF116" s="182"/>
      <c r="AG116" s="182"/>
      <c r="AH116" s="182"/>
    </row>
    <row r="117" spans="1:34" s="216" customFormat="1" ht="16.5" customHeight="1">
      <c r="A117" s="180"/>
      <c r="B117" s="183"/>
      <c r="C117" s="183"/>
      <c r="D117" s="183"/>
      <c r="E117" s="183"/>
      <c r="F117" s="127">
        <f t="shared" ca="1" si="1"/>
        <v>2026</v>
      </c>
      <c r="G117" s="180"/>
      <c r="H117" s="203"/>
      <c r="I117" s="203"/>
      <c r="J117" s="174"/>
      <c r="K117" s="203"/>
      <c r="L117" s="183"/>
      <c r="M117" s="183"/>
      <c r="N117" s="228"/>
      <c r="O117" s="180"/>
      <c r="P117" s="180"/>
      <c r="Q117" s="176"/>
      <c r="R117" s="234"/>
      <c r="S117" s="176"/>
      <c r="T117" s="183"/>
      <c r="U117" s="225"/>
      <c r="V117" s="211"/>
      <c r="W117" s="203"/>
      <c r="X117" s="207"/>
      <c r="Y117" s="183"/>
      <c r="Z117" s="182"/>
      <c r="AA117" s="184"/>
      <c r="AB117" s="182"/>
      <c r="AC117" s="182"/>
      <c r="AD117" s="193"/>
      <c r="AE117" s="182"/>
      <c r="AF117" s="182"/>
      <c r="AG117" s="182"/>
      <c r="AH117" s="182"/>
    </row>
    <row r="118" spans="1:34" s="216" customFormat="1" ht="16.5" customHeight="1">
      <c r="A118" s="180"/>
      <c r="B118" s="194"/>
      <c r="C118" s="180"/>
      <c r="D118" s="180"/>
      <c r="E118" s="180"/>
      <c r="F118" s="127">
        <f t="shared" ca="1" si="1"/>
        <v>2026</v>
      </c>
      <c r="G118" s="180"/>
      <c r="H118" s="180"/>
      <c r="I118" s="180"/>
      <c r="J118" s="174"/>
      <c r="K118" s="180"/>
      <c r="L118" s="183"/>
      <c r="M118" s="183"/>
      <c r="N118" s="184"/>
      <c r="O118" s="180"/>
      <c r="P118" s="183"/>
      <c r="Q118" s="176"/>
      <c r="R118" s="234"/>
      <c r="S118" s="176"/>
      <c r="T118" s="236"/>
      <c r="U118" s="175"/>
      <c r="V118" s="211"/>
      <c r="W118" s="203"/>
      <c r="X118" s="183"/>
      <c r="Y118" s="183"/>
      <c r="Z118" s="182"/>
      <c r="AA118" s="183"/>
      <c r="AB118" s="182"/>
      <c r="AC118" s="182"/>
      <c r="AD118" s="193"/>
      <c r="AE118" s="182"/>
      <c r="AF118" s="182"/>
      <c r="AG118" s="182"/>
      <c r="AH118" s="182"/>
    </row>
    <row r="119" spans="1:34" s="216" customFormat="1" ht="16.5" customHeight="1">
      <c r="A119" s="180"/>
      <c r="B119" s="194"/>
      <c r="C119" s="180"/>
      <c r="D119" s="180"/>
      <c r="E119" s="180"/>
      <c r="F119" s="127">
        <f t="shared" ca="1" si="1"/>
        <v>2026</v>
      </c>
      <c r="G119" s="180"/>
      <c r="H119" s="180"/>
      <c r="I119" s="180"/>
      <c r="J119" s="174"/>
      <c r="K119" s="180"/>
      <c r="L119" s="183"/>
      <c r="M119" s="183"/>
      <c r="N119" s="228"/>
      <c r="O119" s="180"/>
      <c r="P119" s="183"/>
      <c r="Q119" s="176"/>
      <c r="R119" s="176"/>
      <c r="S119" s="176"/>
      <c r="T119" s="236"/>
      <c r="U119" s="175"/>
      <c r="V119" s="237"/>
      <c r="W119" s="238"/>
      <c r="X119" s="183"/>
      <c r="Y119" s="183"/>
      <c r="Z119" s="182"/>
      <c r="AA119" s="183"/>
      <c r="AB119" s="182"/>
      <c r="AC119" s="182"/>
      <c r="AD119" s="193"/>
      <c r="AE119" s="182"/>
      <c r="AF119" s="182"/>
      <c r="AG119" s="182"/>
      <c r="AH119" s="182"/>
    </row>
    <row r="120" spans="1:34" s="216" customFormat="1" ht="16.5" customHeight="1">
      <c r="A120" s="180"/>
      <c r="B120" s="194"/>
      <c r="C120" s="180"/>
      <c r="D120" s="180"/>
      <c r="E120" s="180"/>
      <c r="F120" s="127">
        <f t="shared" ca="1" si="1"/>
        <v>2026</v>
      </c>
      <c r="G120" s="180"/>
      <c r="H120" s="180"/>
      <c r="I120" s="180"/>
      <c r="J120" s="174"/>
      <c r="K120" s="180"/>
      <c r="L120" s="180"/>
      <c r="M120" s="183"/>
      <c r="N120" s="228"/>
      <c r="O120" s="180"/>
      <c r="P120" s="183"/>
      <c r="Q120" s="176"/>
      <c r="R120" s="217"/>
      <c r="S120" s="176"/>
      <c r="T120" s="236"/>
      <c r="U120" s="175"/>
      <c r="V120" s="237"/>
      <c r="W120" s="238"/>
      <c r="X120" s="183"/>
      <c r="Y120" s="183"/>
      <c r="Z120" s="182"/>
      <c r="AA120" s="184"/>
      <c r="AB120" s="182"/>
      <c r="AC120" s="182"/>
      <c r="AD120" s="193"/>
      <c r="AE120" s="182"/>
      <c r="AF120" s="182"/>
      <c r="AG120" s="182"/>
      <c r="AH120" s="182"/>
    </row>
    <row r="121" spans="1:34" s="216" customFormat="1" ht="16.5" customHeight="1">
      <c r="A121" s="180"/>
      <c r="B121" s="194"/>
      <c r="C121" s="180"/>
      <c r="D121" s="180"/>
      <c r="E121" s="180"/>
      <c r="F121" s="127">
        <f t="shared" ca="1" si="1"/>
        <v>2026</v>
      </c>
      <c r="G121" s="180"/>
      <c r="H121" s="180"/>
      <c r="I121" s="180"/>
      <c r="J121" s="174"/>
      <c r="K121" s="180"/>
      <c r="L121" s="180"/>
      <c r="M121" s="183"/>
      <c r="N121" s="184"/>
      <c r="O121" s="180"/>
      <c r="P121" s="183"/>
      <c r="Q121" s="176"/>
      <c r="R121" s="186"/>
      <c r="S121" s="176"/>
      <c r="T121" s="236"/>
      <c r="U121" s="175"/>
      <c r="V121" s="237"/>
      <c r="W121" s="238"/>
      <c r="X121" s="183"/>
      <c r="Y121" s="183"/>
      <c r="Z121" s="182"/>
      <c r="AA121" s="183"/>
      <c r="AB121" s="182"/>
      <c r="AC121" s="182"/>
      <c r="AD121" s="193"/>
      <c r="AE121" s="182"/>
      <c r="AF121" s="182"/>
      <c r="AG121" s="182"/>
      <c r="AH121" s="182"/>
    </row>
    <row r="122" spans="1:34" s="216" customFormat="1" ht="16.5" customHeight="1">
      <c r="A122" s="180"/>
      <c r="B122" s="194"/>
      <c r="C122" s="180"/>
      <c r="D122" s="180"/>
      <c r="E122" s="180"/>
      <c r="F122" s="127">
        <f t="shared" ca="1" si="1"/>
        <v>2026</v>
      </c>
      <c r="G122" s="180"/>
      <c r="H122" s="180"/>
      <c r="I122" s="180"/>
      <c r="J122" s="174"/>
      <c r="K122" s="180"/>
      <c r="L122" s="183"/>
      <c r="M122" s="179"/>
      <c r="N122" s="228"/>
      <c r="O122" s="180"/>
      <c r="P122" s="183"/>
      <c r="Q122" s="176"/>
      <c r="R122" s="217"/>
      <c r="S122" s="176"/>
      <c r="T122" s="236"/>
      <c r="U122" s="175"/>
      <c r="V122" s="237"/>
      <c r="W122" s="238"/>
      <c r="X122" s="183"/>
      <c r="Y122" s="183"/>
      <c r="Z122" s="182"/>
      <c r="AA122" s="184"/>
      <c r="AB122" s="182"/>
      <c r="AC122" s="182"/>
      <c r="AD122" s="193"/>
      <c r="AE122" s="182"/>
      <c r="AF122" s="182"/>
      <c r="AG122" s="182"/>
      <c r="AH122" s="182"/>
    </row>
    <row r="123" spans="1:34" s="242" customFormat="1" ht="16.5" customHeight="1">
      <c r="A123" s="180"/>
      <c r="B123" s="239"/>
      <c r="C123" s="183"/>
      <c r="D123" s="183"/>
      <c r="E123" s="183"/>
      <c r="F123" s="127">
        <f t="shared" ca="1" si="1"/>
        <v>2026</v>
      </c>
      <c r="G123" s="180"/>
      <c r="H123" s="180"/>
      <c r="I123" s="180"/>
      <c r="J123" s="174"/>
      <c r="K123" s="180"/>
      <c r="L123" s="183"/>
      <c r="M123" s="179"/>
      <c r="N123" s="184"/>
      <c r="O123" s="180"/>
      <c r="P123" s="183"/>
      <c r="Q123" s="176"/>
      <c r="R123" s="217"/>
      <c r="S123" s="176"/>
      <c r="T123" s="236"/>
      <c r="U123" s="175"/>
      <c r="V123" s="240"/>
      <c r="W123" s="175"/>
      <c r="X123" s="183"/>
      <c r="Y123" s="185"/>
      <c r="Z123" s="178"/>
      <c r="AA123" s="241"/>
      <c r="AB123" s="178"/>
      <c r="AC123" s="178"/>
      <c r="AD123" s="193"/>
      <c r="AE123" s="182"/>
      <c r="AF123" s="182"/>
      <c r="AG123" s="182"/>
      <c r="AH123" s="182"/>
    </row>
    <row r="124" spans="1:34" s="242" customFormat="1" ht="16.5" customHeight="1">
      <c r="A124" s="180"/>
      <c r="B124" s="194"/>
      <c r="C124" s="180"/>
      <c r="D124" s="180"/>
      <c r="E124" s="180"/>
      <c r="F124" s="127">
        <f t="shared" ca="1" si="1"/>
        <v>2026</v>
      </c>
      <c r="G124" s="180"/>
      <c r="H124" s="180"/>
      <c r="I124" s="180"/>
      <c r="J124" s="174"/>
      <c r="K124" s="180"/>
      <c r="L124" s="183"/>
      <c r="M124" s="183"/>
      <c r="N124" s="228"/>
      <c r="O124" s="183"/>
      <c r="P124" s="183"/>
      <c r="Q124" s="176"/>
      <c r="R124" s="186"/>
      <c r="S124" s="176"/>
      <c r="T124" s="236"/>
      <c r="U124" s="175"/>
      <c r="V124" s="240"/>
      <c r="W124" s="175"/>
      <c r="X124" s="183"/>
      <c r="Y124" s="180"/>
      <c r="Z124" s="182"/>
      <c r="AA124" s="184"/>
      <c r="AB124" s="182"/>
      <c r="AC124" s="182"/>
      <c r="AD124" s="193"/>
      <c r="AE124" s="182"/>
      <c r="AF124" s="182"/>
      <c r="AG124" s="182"/>
      <c r="AH124" s="182"/>
    </row>
    <row r="125" spans="1:34" s="242" customFormat="1" ht="16.5" customHeight="1">
      <c r="A125" s="180"/>
      <c r="B125" s="194"/>
      <c r="C125" s="180"/>
      <c r="D125" s="180"/>
      <c r="E125" s="180"/>
      <c r="F125" s="127">
        <f t="shared" ca="1" si="1"/>
        <v>2026</v>
      </c>
      <c r="G125" s="180"/>
      <c r="H125" s="180"/>
      <c r="I125" s="180"/>
      <c r="J125" s="174"/>
      <c r="K125" s="180"/>
      <c r="L125" s="183"/>
      <c r="M125" s="183"/>
      <c r="N125" s="228"/>
      <c r="O125" s="183"/>
      <c r="P125" s="183"/>
      <c r="Q125" s="176"/>
      <c r="R125" s="186"/>
      <c r="S125" s="176"/>
      <c r="T125" s="236"/>
      <c r="U125" s="175"/>
      <c r="V125" s="240"/>
      <c r="W125" s="175"/>
      <c r="X125" s="183"/>
      <c r="Y125" s="180"/>
      <c r="Z125" s="182"/>
      <c r="AA125" s="184"/>
      <c r="AB125" s="182"/>
      <c r="AC125" s="182"/>
      <c r="AD125" s="193"/>
      <c r="AE125" s="182"/>
      <c r="AF125" s="182"/>
      <c r="AG125" s="182"/>
      <c r="AH125" s="182"/>
    </row>
    <row r="126" spans="1:34" s="242" customFormat="1" ht="16.5" customHeight="1">
      <c r="A126" s="180"/>
      <c r="B126" s="194"/>
      <c r="C126" s="180"/>
      <c r="D126" s="180"/>
      <c r="E126" s="180"/>
      <c r="F126" s="127">
        <f t="shared" ca="1" si="1"/>
        <v>2026</v>
      </c>
      <c r="G126" s="180"/>
      <c r="H126" s="180"/>
      <c r="I126" s="180"/>
      <c r="J126" s="174"/>
      <c r="K126" s="180"/>
      <c r="L126" s="183"/>
      <c r="M126" s="179"/>
      <c r="N126" s="228"/>
      <c r="O126" s="183"/>
      <c r="P126" s="183"/>
      <c r="Q126" s="223"/>
      <c r="R126" s="186"/>
      <c r="S126" s="176"/>
      <c r="T126" s="236"/>
      <c r="U126" s="175"/>
      <c r="V126" s="240"/>
      <c r="W126" s="175"/>
      <c r="X126" s="183"/>
      <c r="Y126" s="180"/>
      <c r="Z126" s="182"/>
      <c r="AA126" s="183"/>
      <c r="AB126" s="182"/>
      <c r="AC126" s="182"/>
      <c r="AD126" s="193"/>
      <c r="AE126" s="182"/>
      <c r="AF126" s="182"/>
      <c r="AG126" s="182"/>
      <c r="AH126" s="182"/>
    </row>
    <row r="127" spans="1:34" s="216" customFormat="1" ht="16.5" customHeight="1">
      <c r="A127" s="180"/>
      <c r="B127" s="183"/>
      <c r="C127" s="183"/>
      <c r="D127" s="180"/>
      <c r="E127" s="180"/>
      <c r="F127" s="127">
        <f t="shared" ca="1" si="1"/>
        <v>2026</v>
      </c>
      <c r="G127" s="180"/>
      <c r="H127" s="180"/>
      <c r="I127" s="180"/>
      <c r="J127" s="174"/>
      <c r="K127" s="180"/>
      <c r="L127" s="183"/>
      <c r="M127" s="183"/>
      <c r="N127" s="228"/>
      <c r="O127" s="183"/>
      <c r="P127" s="183"/>
      <c r="Q127" s="223"/>
      <c r="R127" s="217"/>
      <c r="S127" s="176"/>
      <c r="T127" s="236"/>
      <c r="U127" s="175"/>
      <c r="V127" s="237"/>
      <c r="W127" s="238"/>
      <c r="X127" s="183"/>
      <c r="Y127" s="185"/>
      <c r="Z127" s="178"/>
      <c r="AA127" s="185"/>
      <c r="AB127" s="178"/>
      <c r="AC127" s="178"/>
      <c r="AD127" s="193"/>
      <c r="AE127" s="182"/>
      <c r="AF127" s="182"/>
      <c r="AG127" s="182"/>
      <c r="AH127" s="182"/>
    </row>
    <row r="128" spans="1:34" s="216" customFormat="1" ht="16.5" customHeight="1">
      <c r="A128" s="180"/>
      <c r="B128" s="194"/>
      <c r="C128" s="180"/>
      <c r="D128" s="180"/>
      <c r="E128" s="180"/>
      <c r="F128" s="127">
        <f t="shared" ca="1" si="1"/>
        <v>2026</v>
      </c>
      <c r="G128" s="180"/>
      <c r="H128" s="180"/>
      <c r="I128" s="180"/>
      <c r="J128" s="174"/>
      <c r="K128" s="180"/>
      <c r="L128" s="183"/>
      <c r="M128" s="183"/>
      <c r="N128" s="228"/>
      <c r="O128" s="180"/>
      <c r="P128" s="183"/>
      <c r="Q128" s="223"/>
      <c r="R128" s="217"/>
      <c r="S128" s="176"/>
      <c r="T128" s="236"/>
      <c r="U128" s="175"/>
      <c r="V128" s="243"/>
      <c r="W128" s="226"/>
      <c r="X128" s="207"/>
      <c r="Y128" s="183"/>
      <c r="Z128" s="182"/>
      <c r="AA128" s="183"/>
      <c r="AB128" s="182"/>
      <c r="AC128" s="182"/>
      <c r="AD128" s="193"/>
      <c r="AE128" s="182"/>
      <c r="AF128" s="182"/>
      <c r="AG128" s="182"/>
      <c r="AH128" s="182"/>
    </row>
    <row r="129" spans="1:34" s="216" customFormat="1" ht="16.5" customHeight="1">
      <c r="A129" s="180"/>
      <c r="B129" s="194"/>
      <c r="C129" s="180"/>
      <c r="D129" s="180"/>
      <c r="E129" s="180"/>
      <c r="F129" s="127">
        <f t="shared" ca="1" si="1"/>
        <v>2026</v>
      </c>
      <c r="G129" s="180"/>
      <c r="H129" s="180"/>
      <c r="I129" s="180"/>
      <c r="J129" s="174"/>
      <c r="K129" s="180"/>
      <c r="L129" s="183"/>
      <c r="M129" s="183"/>
      <c r="N129" s="228"/>
      <c r="O129" s="180"/>
      <c r="P129" s="183"/>
      <c r="Q129" s="223"/>
      <c r="R129" s="217"/>
      <c r="S129" s="176"/>
      <c r="T129" s="236"/>
      <c r="U129" s="175"/>
      <c r="V129" s="243"/>
      <c r="W129" s="226"/>
      <c r="X129" s="207"/>
      <c r="Y129" s="183"/>
      <c r="Z129" s="182"/>
      <c r="AA129" s="183"/>
      <c r="AB129" s="182"/>
      <c r="AC129" s="182"/>
      <c r="AD129" s="193"/>
      <c r="AE129" s="182"/>
      <c r="AF129" s="182"/>
      <c r="AG129" s="182"/>
      <c r="AH129" s="182"/>
    </row>
    <row r="130" spans="1:34" s="180" customFormat="1" ht="16.5" customHeight="1">
      <c r="B130" s="194"/>
      <c r="C130" s="194"/>
      <c r="D130" s="183"/>
      <c r="E130" s="183"/>
      <c r="F130" s="127">
        <f t="shared" ca="1" si="1"/>
        <v>2026</v>
      </c>
      <c r="G130" s="183"/>
      <c r="J130" s="174"/>
      <c r="L130" s="183"/>
      <c r="M130" s="183"/>
      <c r="N130" s="184"/>
      <c r="O130" s="183"/>
      <c r="P130" s="183"/>
      <c r="Q130" s="176"/>
      <c r="R130" s="186"/>
      <c r="S130" s="176"/>
      <c r="T130" s="236"/>
      <c r="U130" s="175"/>
      <c r="V130" s="240"/>
      <c r="W130" s="175"/>
      <c r="X130" s="183"/>
      <c r="Y130" s="183"/>
      <c r="Z130" s="182"/>
      <c r="AA130" s="183"/>
      <c r="AB130" s="182"/>
      <c r="AC130" s="182"/>
      <c r="AD130" s="193"/>
      <c r="AE130" s="182"/>
      <c r="AF130" s="182"/>
      <c r="AG130" s="182"/>
      <c r="AH130" s="182"/>
    </row>
    <row r="131" spans="1:34" s="216" customFormat="1" ht="16.5" customHeight="1">
      <c r="A131" s="180"/>
      <c r="B131" s="194"/>
      <c r="C131" s="180"/>
      <c r="D131" s="180"/>
      <c r="E131" s="180"/>
      <c r="F131" s="127">
        <f t="shared" ref="F131:F183" ca="1" si="2">(YEAR(NOW())-E131)</f>
        <v>2026</v>
      </c>
      <c r="G131" s="180"/>
      <c r="H131" s="180"/>
      <c r="I131" s="180"/>
      <c r="J131" s="174"/>
      <c r="K131" s="180"/>
      <c r="L131" s="183"/>
      <c r="M131" s="179"/>
      <c r="N131" s="228"/>
      <c r="O131" s="183"/>
      <c r="P131" s="183"/>
      <c r="Q131" s="223"/>
      <c r="R131" s="217"/>
      <c r="S131" s="244"/>
      <c r="T131" s="245"/>
      <c r="U131" s="225"/>
      <c r="V131" s="243"/>
      <c r="W131" s="226"/>
      <c r="X131" s="207"/>
      <c r="Y131" s="179"/>
      <c r="Z131" s="178"/>
      <c r="AA131" s="183"/>
      <c r="AB131" s="178"/>
      <c r="AC131" s="178"/>
      <c r="AD131" s="193"/>
      <c r="AE131" s="182"/>
      <c r="AF131" s="182"/>
      <c r="AG131" s="182"/>
      <c r="AH131" s="182"/>
    </row>
    <row r="132" spans="1:34" s="216" customFormat="1" ht="16.5" customHeight="1">
      <c r="A132" s="180"/>
      <c r="B132" s="194"/>
      <c r="C132" s="180"/>
      <c r="D132" s="180"/>
      <c r="E132" s="180"/>
      <c r="F132" s="127">
        <f t="shared" ca="1" si="2"/>
        <v>2026</v>
      </c>
      <c r="G132" s="180"/>
      <c r="H132" s="180"/>
      <c r="I132" s="180"/>
      <c r="J132" s="174"/>
      <c r="K132" s="180"/>
      <c r="L132" s="183"/>
      <c r="M132" s="179"/>
      <c r="N132" s="228"/>
      <c r="O132" s="183"/>
      <c r="P132" s="183"/>
      <c r="Q132" s="223"/>
      <c r="R132" s="217"/>
      <c r="S132" s="244"/>
      <c r="T132" s="245"/>
      <c r="U132" s="225"/>
      <c r="V132" s="243"/>
      <c r="W132" s="226"/>
      <c r="X132" s="207"/>
      <c r="Y132" s="180"/>
      <c r="Z132" s="182"/>
      <c r="AA132" s="184"/>
      <c r="AB132" s="182"/>
      <c r="AC132" s="182"/>
      <c r="AD132" s="193"/>
      <c r="AE132" s="182"/>
      <c r="AF132" s="182"/>
      <c r="AG132" s="182"/>
      <c r="AH132" s="182"/>
    </row>
    <row r="133" spans="1:34" s="216" customFormat="1" ht="16.5" customHeight="1">
      <c r="A133" s="180"/>
      <c r="B133" s="194"/>
      <c r="C133" s="180"/>
      <c r="D133" s="180"/>
      <c r="E133" s="180"/>
      <c r="F133" s="127">
        <f t="shared" ca="1" si="2"/>
        <v>2026</v>
      </c>
      <c r="G133" s="180"/>
      <c r="H133" s="123"/>
      <c r="I133" s="123"/>
      <c r="J133" s="174"/>
      <c r="K133" s="123"/>
      <c r="L133" s="180"/>
      <c r="M133" s="180"/>
      <c r="N133" s="228"/>
      <c r="O133" s="183"/>
      <c r="P133" s="183"/>
      <c r="Q133" s="223"/>
      <c r="R133" s="217"/>
      <c r="S133" s="176"/>
      <c r="T133" s="245"/>
      <c r="U133" s="175"/>
      <c r="V133" s="243"/>
      <c r="W133" s="226"/>
      <c r="X133" s="207"/>
      <c r="Y133" s="180"/>
      <c r="Z133" s="182"/>
      <c r="AA133" s="183"/>
      <c r="AB133" s="182"/>
      <c r="AC133" s="182"/>
      <c r="AD133" s="193"/>
      <c r="AE133" s="182"/>
      <c r="AF133" s="182"/>
      <c r="AG133" s="182"/>
      <c r="AH133" s="182"/>
    </row>
    <row r="134" spans="1:34" s="216" customFormat="1" ht="16.5" customHeight="1">
      <c r="A134" s="180"/>
      <c r="B134" s="194"/>
      <c r="C134" s="180"/>
      <c r="D134" s="180"/>
      <c r="E134" s="180"/>
      <c r="F134" s="127">
        <f t="shared" ca="1" si="2"/>
        <v>2026</v>
      </c>
      <c r="G134" s="180"/>
      <c r="H134" s="123"/>
      <c r="I134" s="123"/>
      <c r="J134" s="174"/>
      <c r="K134" s="123"/>
      <c r="L134" s="180"/>
      <c r="M134" s="180"/>
      <c r="N134" s="228"/>
      <c r="O134" s="183"/>
      <c r="P134" s="183"/>
      <c r="Q134" s="223"/>
      <c r="R134" s="217"/>
      <c r="S134" s="176"/>
      <c r="T134" s="236"/>
      <c r="U134" s="175"/>
      <c r="V134" s="243"/>
      <c r="W134" s="226"/>
      <c r="X134" s="207"/>
      <c r="Y134" s="180"/>
      <c r="Z134" s="182"/>
      <c r="AA134" s="183"/>
      <c r="AB134" s="182"/>
      <c r="AC134" s="182"/>
      <c r="AD134" s="193"/>
      <c r="AE134" s="182"/>
      <c r="AF134" s="182"/>
      <c r="AG134" s="182"/>
      <c r="AH134" s="182"/>
    </row>
    <row r="135" spans="1:34" s="216" customFormat="1" ht="16.5" customHeight="1">
      <c r="A135" s="180"/>
      <c r="B135" s="194"/>
      <c r="C135" s="180"/>
      <c r="D135" s="180"/>
      <c r="E135" s="180"/>
      <c r="F135" s="127">
        <f t="shared" ca="1" si="2"/>
        <v>2026</v>
      </c>
      <c r="G135" s="180"/>
      <c r="H135" s="123"/>
      <c r="I135" s="123"/>
      <c r="J135" s="174"/>
      <c r="K135" s="123"/>
      <c r="L135" s="180"/>
      <c r="M135" s="180"/>
      <c r="N135" s="228"/>
      <c r="O135" s="183"/>
      <c r="P135" s="183"/>
      <c r="Q135" s="223"/>
      <c r="R135" s="217"/>
      <c r="S135" s="176"/>
      <c r="T135" s="236"/>
      <c r="U135" s="175"/>
      <c r="V135" s="243"/>
      <c r="W135" s="226"/>
      <c r="X135" s="207"/>
      <c r="Y135" s="180"/>
      <c r="Z135" s="182"/>
      <c r="AA135" s="183"/>
      <c r="AB135" s="182"/>
      <c r="AC135" s="182"/>
      <c r="AD135" s="193"/>
      <c r="AE135" s="182"/>
      <c r="AF135" s="182"/>
      <c r="AG135" s="182"/>
      <c r="AH135" s="182"/>
    </row>
    <row r="136" spans="1:34" s="216" customFormat="1" ht="16.5" customHeight="1">
      <c r="A136" s="180"/>
      <c r="B136" s="194"/>
      <c r="C136" s="180"/>
      <c r="D136" s="180"/>
      <c r="E136" s="180"/>
      <c r="F136" s="127">
        <f t="shared" ca="1" si="2"/>
        <v>2026</v>
      </c>
      <c r="G136" s="180"/>
      <c r="H136" s="123"/>
      <c r="I136" s="123"/>
      <c r="J136" s="174"/>
      <c r="K136" s="123"/>
      <c r="L136" s="180"/>
      <c r="M136" s="180"/>
      <c r="N136" s="228"/>
      <c r="O136" s="183"/>
      <c r="P136" s="183"/>
      <c r="Q136" s="223"/>
      <c r="R136" s="217"/>
      <c r="S136" s="176"/>
      <c r="T136" s="236"/>
      <c r="U136" s="175"/>
      <c r="V136" s="243"/>
      <c r="W136" s="226"/>
      <c r="X136" s="207"/>
      <c r="Y136" s="180"/>
      <c r="Z136" s="182"/>
      <c r="AA136" s="183"/>
      <c r="AB136" s="182"/>
      <c r="AC136" s="182"/>
      <c r="AD136" s="193"/>
      <c r="AE136" s="182"/>
      <c r="AF136" s="182"/>
      <c r="AG136" s="182"/>
      <c r="AH136" s="182"/>
    </row>
    <row r="137" spans="1:34" s="242" customFormat="1" ht="16.5" customHeight="1">
      <c r="A137" s="180"/>
      <c r="B137" s="183"/>
      <c r="C137" s="183"/>
      <c r="D137" s="183"/>
      <c r="E137" s="236"/>
      <c r="F137" s="127">
        <f t="shared" ca="1" si="2"/>
        <v>2026</v>
      </c>
      <c r="G137" s="180"/>
      <c r="H137" s="183"/>
      <c r="I137" s="183"/>
      <c r="J137" s="174"/>
      <c r="K137" s="183"/>
      <c r="L137" s="183"/>
      <c r="M137" s="183"/>
      <c r="N137" s="184"/>
      <c r="O137" s="180"/>
      <c r="P137" s="183"/>
      <c r="Q137" s="176"/>
      <c r="R137" s="186"/>
      <c r="S137" s="176"/>
      <c r="T137" s="236"/>
      <c r="U137" s="175"/>
      <c r="V137" s="240"/>
      <c r="W137" s="175"/>
      <c r="X137" s="183"/>
      <c r="Y137" s="183"/>
      <c r="Z137" s="182"/>
      <c r="AA137" s="183"/>
      <c r="AB137" s="182"/>
      <c r="AC137" s="182"/>
      <c r="AD137" s="193"/>
      <c r="AE137" s="182"/>
      <c r="AF137" s="182"/>
      <c r="AG137" s="182"/>
      <c r="AH137" s="182"/>
    </row>
    <row r="138" spans="1:34" s="216" customFormat="1" ht="16.5" customHeight="1">
      <c r="A138" s="180"/>
      <c r="B138" s="194"/>
      <c r="C138" s="183"/>
      <c r="D138" s="183"/>
      <c r="E138" s="183"/>
      <c r="F138" s="127">
        <f t="shared" ca="1" si="2"/>
        <v>2026</v>
      </c>
      <c r="G138" s="183"/>
      <c r="H138" s="183"/>
      <c r="I138" s="183"/>
      <c r="J138" s="174"/>
      <c r="K138" s="183"/>
      <c r="L138" s="183"/>
      <c r="M138" s="183"/>
      <c r="N138" s="228"/>
      <c r="O138" s="183"/>
      <c r="P138" s="183"/>
      <c r="Q138" s="176"/>
      <c r="R138" s="217"/>
      <c r="S138" s="176"/>
      <c r="T138" s="183"/>
      <c r="U138" s="175"/>
      <c r="V138" s="183"/>
      <c r="W138" s="183"/>
      <c r="X138" s="183"/>
      <c r="Y138" s="183"/>
      <c r="Z138" s="182"/>
      <c r="AA138" s="183"/>
      <c r="AB138" s="182"/>
      <c r="AC138" s="182"/>
      <c r="AD138" s="193"/>
      <c r="AE138" s="182"/>
      <c r="AF138" s="182"/>
      <c r="AG138" s="182"/>
      <c r="AH138" s="182"/>
    </row>
    <row r="139" spans="1:34" s="216" customFormat="1" ht="16.5" customHeight="1">
      <c r="A139" s="180"/>
      <c r="B139" s="183"/>
      <c r="C139" s="183"/>
      <c r="D139" s="180"/>
      <c r="E139" s="236"/>
      <c r="F139" s="127">
        <f t="shared" ca="1" si="2"/>
        <v>2026</v>
      </c>
      <c r="G139" s="180"/>
      <c r="H139" s="183"/>
      <c r="I139" s="183"/>
      <c r="J139" s="174"/>
      <c r="K139" s="183"/>
      <c r="L139" s="183"/>
      <c r="M139" s="179"/>
      <c r="N139" s="228"/>
      <c r="O139" s="183"/>
      <c r="P139" s="183"/>
      <c r="Q139" s="176"/>
      <c r="R139" s="217"/>
      <c r="S139" s="176"/>
      <c r="T139" s="236"/>
      <c r="U139" s="225"/>
      <c r="V139" s="243"/>
      <c r="W139" s="226"/>
      <c r="X139" s="207"/>
      <c r="Y139" s="183"/>
      <c r="Z139" s="182"/>
      <c r="AA139" s="183"/>
      <c r="AB139" s="182"/>
      <c r="AC139" s="182"/>
      <c r="AD139" s="193"/>
      <c r="AE139" s="182"/>
      <c r="AF139" s="182"/>
      <c r="AG139" s="182"/>
      <c r="AH139" s="182"/>
    </row>
    <row r="140" spans="1:34" s="216" customFormat="1" ht="16.5" customHeight="1">
      <c r="A140" s="180"/>
      <c r="B140" s="194"/>
      <c r="C140" s="180"/>
      <c r="D140" s="180"/>
      <c r="E140" s="180"/>
      <c r="F140" s="127">
        <f t="shared" ca="1" si="2"/>
        <v>2026</v>
      </c>
      <c r="G140" s="180"/>
      <c r="H140" s="183"/>
      <c r="I140" s="183"/>
      <c r="J140" s="174"/>
      <c r="K140" s="183"/>
      <c r="L140" s="183"/>
      <c r="M140" s="179"/>
      <c r="N140" s="184"/>
      <c r="O140" s="183"/>
      <c r="P140" s="183"/>
      <c r="Q140" s="176"/>
      <c r="R140" s="217"/>
      <c r="S140" s="176"/>
      <c r="T140" s="245"/>
      <c r="U140" s="175"/>
      <c r="V140" s="243"/>
      <c r="W140" s="226"/>
      <c r="X140" s="207"/>
      <c r="Y140" s="180"/>
      <c r="Z140" s="182"/>
      <c r="AA140" s="183"/>
      <c r="AB140" s="182"/>
      <c r="AC140" s="182"/>
      <c r="AD140" s="193"/>
      <c r="AE140" s="182"/>
      <c r="AF140" s="182"/>
      <c r="AG140" s="182"/>
      <c r="AH140" s="182"/>
    </row>
    <row r="141" spans="1:34" s="216" customFormat="1" ht="16.5" customHeight="1">
      <c r="A141" s="180"/>
      <c r="B141" s="194"/>
      <c r="C141" s="180"/>
      <c r="D141" s="180"/>
      <c r="E141" s="180"/>
      <c r="F141" s="127">
        <f t="shared" ca="1" si="2"/>
        <v>2026</v>
      </c>
      <c r="G141" s="180"/>
      <c r="H141" s="123"/>
      <c r="I141" s="123"/>
      <c r="J141" s="174"/>
      <c r="K141" s="123"/>
      <c r="L141" s="183"/>
      <c r="M141" s="246"/>
      <c r="N141" s="184"/>
      <c r="O141" s="183"/>
      <c r="P141" s="183"/>
      <c r="Q141" s="176"/>
      <c r="R141" s="186"/>
      <c r="S141" s="176"/>
      <c r="T141" s="236"/>
      <c r="U141" s="175"/>
      <c r="V141" s="243"/>
      <c r="W141" s="226"/>
      <c r="X141" s="207"/>
      <c r="Y141" s="180"/>
      <c r="Z141" s="182"/>
      <c r="AA141" s="183"/>
      <c r="AB141" s="182"/>
      <c r="AC141" s="182"/>
      <c r="AD141" s="193"/>
      <c r="AE141" s="182"/>
      <c r="AF141" s="182"/>
      <c r="AG141" s="182"/>
      <c r="AH141" s="182"/>
    </row>
    <row r="142" spans="1:34" s="216" customFormat="1" ht="16.5" customHeight="1">
      <c r="A142" s="180"/>
      <c r="B142" s="194"/>
      <c r="C142" s="180"/>
      <c r="D142" s="180"/>
      <c r="E142" s="180"/>
      <c r="F142" s="127">
        <f t="shared" ca="1" si="2"/>
        <v>2026</v>
      </c>
      <c r="G142" s="180"/>
      <c r="H142" s="123"/>
      <c r="I142" s="123"/>
      <c r="J142" s="174"/>
      <c r="K142" s="123"/>
      <c r="L142" s="183"/>
      <c r="M142" s="246"/>
      <c r="N142" s="228"/>
      <c r="O142" s="183"/>
      <c r="P142" s="183"/>
      <c r="Q142" s="176"/>
      <c r="R142" s="217"/>
      <c r="S142" s="176"/>
      <c r="T142" s="236"/>
      <c r="U142" s="175"/>
      <c r="V142" s="243"/>
      <c r="W142" s="226"/>
      <c r="X142" s="207"/>
      <c r="Y142" s="180"/>
      <c r="Z142" s="182"/>
      <c r="AA142" s="183"/>
      <c r="AB142" s="182"/>
      <c r="AC142" s="182"/>
      <c r="AD142" s="193"/>
      <c r="AE142" s="182"/>
      <c r="AF142" s="182"/>
      <c r="AG142" s="182"/>
      <c r="AH142" s="182"/>
    </row>
    <row r="143" spans="1:34" s="216" customFormat="1" ht="16.5" customHeight="1">
      <c r="A143" s="180"/>
      <c r="B143" s="194"/>
      <c r="C143" s="180"/>
      <c r="D143" s="180"/>
      <c r="E143" s="180"/>
      <c r="F143" s="127">
        <f t="shared" ca="1" si="2"/>
        <v>2026</v>
      </c>
      <c r="G143" s="180"/>
      <c r="H143" s="123"/>
      <c r="I143" s="123"/>
      <c r="J143" s="174"/>
      <c r="K143" s="123"/>
      <c r="L143" s="183"/>
      <c r="M143" s="246"/>
      <c r="N143" s="228"/>
      <c r="O143" s="183"/>
      <c r="P143" s="183"/>
      <c r="Q143" s="176"/>
      <c r="R143" s="217"/>
      <c r="S143" s="176"/>
      <c r="T143" s="236"/>
      <c r="U143" s="175"/>
      <c r="V143" s="243"/>
      <c r="W143" s="226"/>
      <c r="X143" s="207"/>
      <c r="Y143" s="180"/>
      <c r="Z143" s="182"/>
      <c r="AA143" s="183"/>
      <c r="AB143" s="182"/>
      <c r="AC143" s="182"/>
      <c r="AD143" s="193"/>
      <c r="AE143" s="182"/>
      <c r="AF143" s="182"/>
      <c r="AG143" s="182"/>
      <c r="AH143" s="182"/>
    </row>
    <row r="144" spans="1:34" s="216" customFormat="1" ht="16.5" customHeight="1">
      <c r="A144" s="180"/>
      <c r="B144" s="194"/>
      <c r="C144" s="180"/>
      <c r="D144" s="180"/>
      <c r="E144" s="180"/>
      <c r="F144" s="127">
        <f t="shared" ca="1" si="2"/>
        <v>2026</v>
      </c>
      <c r="G144" s="180"/>
      <c r="H144" s="123"/>
      <c r="I144" s="123"/>
      <c r="J144" s="174"/>
      <c r="K144" s="123"/>
      <c r="L144" s="183"/>
      <c r="M144" s="246"/>
      <c r="N144" s="228"/>
      <c r="O144" s="183"/>
      <c r="P144" s="183"/>
      <c r="Q144" s="176"/>
      <c r="R144" s="217"/>
      <c r="S144" s="176"/>
      <c r="T144" s="236"/>
      <c r="U144" s="175"/>
      <c r="V144" s="243"/>
      <c r="W144" s="226"/>
      <c r="X144" s="207"/>
      <c r="Y144" s="180"/>
      <c r="Z144" s="182"/>
      <c r="AA144" s="183"/>
      <c r="AB144" s="182"/>
      <c r="AC144" s="182"/>
      <c r="AD144" s="193"/>
      <c r="AE144" s="182"/>
      <c r="AF144" s="182"/>
      <c r="AG144" s="182"/>
      <c r="AH144" s="182"/>
    </row>
    <row r="145" spans="1:61" s="216" customFormat="1" ht="16.5" customHeight="1">
      <c r="A145" s="180"/>
      <c r="B145" s="194"/>
      <c r="C145" s="180"/>
      <c r="D145" s="180"/>
      <c r="E145" s="180"/>
      <c r="F145" s="127">
        <f t="shared" ca="1" si="2"/>
        <v>2026</v>
      </c>
      <c r="G145" s="180"/>
      <c r="H145" s="183"/>
      <c r="I145" s="183"/>
      <c r="J145" s="174"/>
      <c r="K145" s="183"/>
      <c r="L145" s="183"/>
      <c r="M145" s="179"/>
      <c r="N145" s="184"/>
      <c r="O145" s="183"/>
      <c r="P145" s="183"/>
      <c r="Q145" s="176"/>
      <c r="R145" s="186"/>
      <c r="S145" s="176"/>
      <c r="T145" s="245"/>
      <c r="U145" s="175"/>
      <c r="V145" s="243"/>
      <c r="W145" s="226"/>
      <c r="X145" s="207"/>
      <c r="Y145" s="180"/>
      <c r="Z145" s="182"/>
      <c r="AA145" s="183"/>
      <c r="AB145" s="182"/>
      <c r="AC145" s="182"/>
      <c r="AD145" s="193"/>
      <c r="AE145" s="182"/>
      <c r="AF145" s="182"/>
      <c r="AG145" s="182"/>
      <c r="AH145" s="182"/>
    </row>
    <row r="146" spans="1:61" s="216" customFormat="1" ht="16.5" customHeight="1">
      <c r="A146" s="180"/>
      <c r="B146" s="194"/>
      <c r="C146" s="180"/>
      <c r="D146" s="180"/>
      <c r="E146" s="180"/>
      <c r="F146" s="127">
        <f t="shared" ca="1" si="2"/>
        <v>2026</v>
      </c>
      <c r="G146" s="180"/>
      <c r="H146" s="183"/>
      <c r="I146" s="183"/>
      <c r="J146" s="174"/>
      <c r="K146" s="183"/>
      <c r="L146" s="183"/>
      <c r="M146" s="179"/>
      <c r="N146" s="184"/>
      <c r="O146" s="183"/>
      <c r="P146" s="183"/>
      <c r="Q146" s="176"/>
      <c r="R146" s="186"/>
      <c r="S146" s="176"/>
      <c r="T146" s="245"/>
      <c r="U146" s="175"/>
      <c r="V146" s="243"/>
      <c r="W146" s="226"/>
      <c r="X146" s="207"/>
      <c r="Y146" s="180"/>
      <c r="Z146" s="182"/>
      <c r="AA146" s="183"/>
      <c r="AB146" s="182"/>
      <c r="AC146" s="182"/>
      <c r="AD146" s="193"/>
      <c r="AE146" s="182"/>
      <c r="AF146" s="182"/>
      <c r="AG146" s="182"/>
      <c r="AH146" s="182"/>
    </row>
    <row r="147" spans="1:61" s="216" customFormat="1" ht="16.5" customHeight="1">
      <c r="A147" s="180"/>
      <c r="B147" s="194"/>
      <c r="C147" s="180"/>
      <c r="D147" s="180"/>
      <c r="E147" s="180"/>
      <c r="F147" s="127">
        <f t="shared" ca="1" si="2"/>
        <v>2026</v>
      </c>
      <c r="G147" s="180"/>
      <c r="H147" s="183"/>
      <c r="I147" s="183"/>
      <c r="J147" s="174"/>
      <c r="K147" s="183"/>
      <c r="L147" s="183"/>
      <c r="M147" s="179"/>
      <c r="N147" s="184"/>
      <c r="O147" s="183"/>
      <c r="P147" s="183"/>
      <c r="Q147" s="176"/>
      <c r="R147" s="186"/>
      <c r="S147" s="176"/>
      <c r="T147" s="245"/>
      <c r="U147" s="175"/>
      <c r="V147" s="243"/>
      <c r="W147" s="226"/>
      <c r="X147" s="207"/>
      <c r="Y147" s="180"/>
      <c r="Z147" s="182"/>
      <c r="AA147" s="183"/>
      <c r="AB147" s="182"/>
      <c r="AC147" s="182"/>
      <c r="AD147" s="193"/>
      <c r="AE147" s="182"/>
      <c r="AF147" s="182"/>
      <c r="AG147" s="182"/>
      <c r="AH147" s="182"/>
    </row>
    <row r="148" spans="1:61" s="216" customFormat="1" ht="16.5" customHeight="1">
      <c r="A148" s="180"/>
      <c r="B148" s="194"/>
      <c r="C148" s="180"/>
      <c r="D148" s="180"/>
      <c r="E148" s="180"/>
      <c r="F148" s="127">
        <f t="shared" ca="1" si="2"/>
        <v>2026</v>
      </c>
      <c r="G148" s="180"/>
      <c r="H148" s="183"/>
      <c r="I148" s="183"/>
      <c r="J148" s="174"/>
      <c r="K148" s="183"/>
      <c r="L148" s="183"/>
      <c r="M148" s="179"/>
      <c r="N148" s="184"/>
      <c r="O148" s="183"/>
      <c r="P148" s="183"/>
      <c r="Q148" s="176"/>
      <c r="R148" s="186"/>
      <c r="S148" s="176"/>
      <c r="T148" s="236"/>
      <c r="U148" s="175"/>
      <c r="V148" s="243"/>
      <c r="W148" s="226"/>
      <c r="X148" s="207"/>
      <c r="Y148" s="180"/>
      <c r="Z148" s="182"/>
      <c r="AA148" s="183"/>
      <c r="AB148" s="182"/>
      <c r="AC148" s="182"/>
      <c r="AD148" s="193"/>
      <c r="AE148" s="182"/>
      <c r="AF148" s="182"/>
      <c r="AG148" s="182"/>
      <c r="AH148" s="182"/>
    </row>
    <row r="149" spans="1:61" s="216" customFormat="1" ht="16.5" customHeight="1">
      <c r="A149" s="183"/>
      <c r="B149" s="194"/>
      <c r="C149" s="180"/>
      <c r="D149" s="180"/>
      <c r="E149" s="236"/>
      <c r="F149" s="127">
        <f t="shared" ca="1" si="2"/>
        <v>2026</v>
      </c>
      <c r="G149" s="180"/>
      <c r="H149" s="123"/>
      <c r="I149" s="123"/>
      <c r="J149" s="174"/>
      <c r="K149" s="123"/>
      <c r="L149" s="183"/>
      <c r="M149" s="246"/>
      <c r="N149" s="228"/>
      <c r="O149" s="183"/>
      <c r="P149" s="183"/>
      <c r="Q149" s="176"/>
      <c r="R149" s="217"/>
      <c r="S149" s="176"/>
      <c r="T149" s="236"/>
      <c r="U149" s="175"/>
      <c r="V149" s="243"/>
      <c r="W149" s="226"/>
      <c r="X149" s="207"/>
      <c r="Y149" s="180"/>
      <c r="Z149" s="182"/>
      <c r="AA149" s="183"/>
      <c r="AB149" s="182"/>
      <c r="AC149" s="182"/>
      <c r="AD149" s="193"/>
      <c r="AE149" s="182"/>
      <c r="AF149" s="182"/>
      <c r="AG149" s="182"/>
      <c r="AH149" s="182"/>
    </row>
    <row r="150" spans="1:61" s="216" customFormat="1" ht="16.5" customHeight="1">
      <c r="A150" s="183"/>
      <c r="B150" s="194"/>
      <c r="C150" s="180"/>
      <c r="D150" s="180"/>
      <c r="E150" s="180"/>
      <c r="F150" s="127">
        <f t="shared" ca="1" si="2"/>
        <v>2026</v>
      </c>
      <c r="G150" s="180"/>
      <c r="H150" s="123"/>
      <c r="I150" s="123"/>
      <c r="J150" s="174"/>
      <c r="K150" s="123"/>
      <c r="L150" s="183"/>
      <c r="M150" s="246"/>
      <c r="N150" s="228"/>
      <c r="O150" s="183"/>
      <c r="P150" s="183"/>
      <c r="Q150" s="176"/>
      <c r="R150" s="217"/>
      <c r="S150" s="176"/>
      <c r="T150" s="236"/>
      <c r="U150" s="175"/>
      <c r="V150" s="243"/>
      <c r="W150" s="226"/>
      <c r="X150" s="207"/>
      <c r="Y150" s="180"/>
      <c r="Z150" s="182"/>
      <c r="AA150" s="183"/>
      <c r="AB150" s="182"/>
      <c r="AC150" s="182"/>
      <c r="AD150" s="193"/>
      <c r="AE150" s="182"/>
      <c r="AF150" s="182"/>
      <c r="AG150" s="182"/>
      <c r="AH150" s="182"/>
    </row>
    <row r="151" spans="1:61" s="216" customFormat="1" ht="16.5" customHeight="1">
      <c r="A151" s="183"/>
      <c r="B151" s="194"/>
      <c r="C151" s="180"/>
      <c r="D151" s="180"/>
      <c r="E151" s="180"/>
      <c r="F151" s="127">
        <f t="shared" ca="1" si="2"/>
        <v>2026</v>
      </c>
      <c r="G151" s="180"/>
      <c r="H151" s="183"/>
      <c r="I151" s="183"/>
      <c r="J151" s="174"/>
      <c r="K151" s="183"/>
      <c r="L151" s="183"/>
      <c r="M151" s="183"/>
      <c r="N151" s="228"/>
      <c r="O151" s="183"/>
      <c r="P151" s="183"/>
      <c r="Q151" s="176"/>
      <c r="R151" s="186"/>
      <c r="S151" s="176"/>
      <c r="T151" s="236"/>
      <c r="U151" s="225"/>
      <c r="V151" s="243"/>
      <c r="W151" s="226"/>
      <c r="X151" s="207"/>
      <c r="Y151" s="180"/>
      <c r="Z151" s="182"/>
      <c r="AA151" s="183"/>
      <c r="AB151" s="182"/>
      <c r="AC151" s="182"/>
      <c r="AD151" s="193"/>
      <c r="AE151" s="182"/>
      <c r="AF151" s="182"/>
      <c r="AG151" s="182"/>
      <c r="AH151" s="182"/>
    </row>
    <row r="152" spans="1:61" s="216" customFormat="1" ht="16.5" customHeight="1">
      <c r="A152" s="183"/>
      <c r="B152" s="194"/>
      <c r="C152" s="180"/>
      <c r="D152" s="180"/>
      <c r="E152" s="180"/>
      <c r="F152" s="127">
        <f t="shared" ca="1" si="2"/>
        <v>2026</v>
      </c>
      <c r="G152" s="180"/>
      <c r="H152" s="183"/>
      <c r="I152" s="183"/>
      <c r="J152" s="174"/>
      <c r="K152" s="183"/>
      <c r="L152" s="183"/>
      <c r="M152" s="183"/>
      <c r="N152" s="228"/>
      <c r="O152" s="183"/>
      <c r="P152" s="183"/>
      <c r="Q152" s="176"/>
      <c r="R152" s="186"/>
      <c r="S152" s="176"/>
      <c r="T152" s="236"/>
      <c r="U152" s="225"/>
      <c r="V152" s="243"/>
      <c r="W152" s="226"/>
      <c r="X152" s="207"/>
      <c r="Y152" s="180"/>
      <c r="Z152" s="182"/>
      <c r="AA152" s="183"/>
      <c r="AB152" s="182"/>
      <c r="AC152" s="182"/>
      <c r="AD152" s="193"/>
      <c r="AE152" s="182"/>
      <c r="AF152" s="182"/>
      <c r="AG152" s="182"/>
      <c r="AH152" s="182"/>
    </row>
    <row r="153" spans="1:61" s="216" customFormat="1" ht="16.5" customHeight="1">
      <c r="A153" s="183"/>
      <c r="B153" s="194"/>
      <c r="C153" s="180"/>
      <c r="D153" s="180"/>
      <c r="E153" s="180"/>
      <c r="F153" s="127">
        <f t="shared" ca="1" si="2"/>
        <v>2026</v>
      </c>
      <c r="G153" s="180"/>
      <c r="H153" s="183"/>
      <c r="I153" s="183"/>
      <c r="J153" s="174"/>
      <c r="K153" s="183"/>
      <c r="L153" s="183"/>
      <c r="M153" s="183"/>
      <c r="N153" s="228"/>
      <c r="O153" s="183"/>
      <c r="P153" s="183"/>
      <c r="Q153" s="176"/>
      <c r="R153" s="186"/>
      <c r="S153" s="176"/>
      <c r="T153" s="236"/>
      <c r="U153" s="225"/>
      <c r="V153" s="211"/>
      <c r="W153" s="203"/>
      <c r="X153" s="207"/>
      <c r="Y153" s="180"/>
      <c r="Z153" s="182"/>
      <c r="AA153" s="183"/>
      <c r="AB153" s="182"/>
      <c r="AC153" s="182"/>
      <c r="AD153" s="193"/>
      <c r="AE153" s="182"/>
      <c r="AF153" s="182"/>
      <c r="AG153" s="182"/>
      <c r="AH153" s="182"/>
    </row>
    <row r="154" spans="1:61" s="216" customFormat="1" ht="16.5" customHeight="1">
      <c r="A154" s="185"/>
      <c r="B154" s="181"/>
      <c r="C154" s="179"/>
      <c r="D154" s="180"/>
      <c r="E154" s="180"/>
      <c r="F154" s="127">
        <f t="shared" ca="1" si="2"/>
        <v>2026</v>
      </c>
      <c r="G154" s="180"/>
      <c r="H154" s="183"/>
      <c r="I154" s="183"/>
      <c r="J154" s="174"/>
      <c r="K154" s="183"/>
      <c r="L154" s="183"/>
      <c r="M154" s="183"/>
      <c r="N154" s="228"/>
      <c r="O154" s="183"/>
      <c r="P154" s="183"/>
      <c r="Q154" s="176"/>
      <c r="R154" s="186"/>
      <c r="S154" s="176"/>
      <c r="T154" s="236"/>
      <c r="U154" s="225"/>
      <c r="V154" s="243"/>
      <c r="W154" s="226"/>
      <c r="X154" s="207"/>
      <c r="Y154" s="180"/>
      <c r="Z154" s="182"/>
      <c r="AA154" s="183"/>
      <c r="AB154" s="182"/>
      <c r="AC154" s="182"/>
      <c r="AD154" s="193"/>
      <c r="AE154" s="182"/>
      <c r="AF154" s="182"/>
      <c r="AG154" s="182"/>
      <c r="AH154" s="182"/>
    </row>
    <row r="155" spans="1:61" s="216" customFormat="1" ht="16.5" customHeight="1">
      <c r="A155" s="185"/>
      <c r="B155" s="185"/>
      <c r="C155" s="185"/>
      <c r="D155" s="183"/>
      <c r="E155" s="183"/>
      <c r="F155" s="127">
        <f t="shared" ca="1" si="2"/>
        <v>2026</v>
      </c>
      <c r="G155" s="183"/>
      <c r="H155" s="183"/>
      <c r="I155" s="183"/>
      <c r="J155" s="174"/>
      <c r="K155" s="183"/>
      <c r="L155" s="183"/>
      <c r="M155" s="183"/>
      <c r="N155" s="183"/>
      <c r="O155" s="183"/>
      <c r="P155" s="183"/>
      <c r="Q155" s="176"/>
      <c r="R155" s="186"/>
      <c r="S155" s="176"/>
      <c r="T155" s="236"/>
      <c r="U155" s="225"/>
      <c r="V155" s="243"/>
      <c r="W155" s="226"/>
      <c r="X155" s="207"/>
      <c r="Y155" s="180"/>
      <c r="Z155" s="182"/>
      <c r="AA155" s="183"/>
      <c r="AB155" s="182"/>
      <c r="AC155" s="182"/>
      <c r="AD155" s="193"/>
      <c r="AE155" s="182"/>
      <c r="AF155" s="182"/>
      <c r="AG155" s="182"/>
      <c r="AH155" s="182"/>
    </row>
    <row r="156" spans="1:61" s="216" customFormat="1" ht="16.5" customHeight="1">
      <c r="A156" s="183"/>
      <c r="B156" s="183"/>
      <c r="C156" s="183"/>
      <c r="D156" s="183"/>
      <c r="E156" s="183"/>
      <c r="F156" s="127">
        <f t="shared" ca="1" si="2"/>
        <v>2026</v>
      </c>
      <c r="G156" s="183"/>
      <c r="H156" s="183"/>
      <c r="I156" s="183"/>
      <c r="J156" s="174"/>
      <c r="K156" s="183"/>
      <c r="L156" s="183"/>
      <c r="M156" s="183"/>
      <c r="N156" s="183"/>
      <c r="O156" s="183"/>
      <c r="P156" s="183"/>
      <c r="Q156" s="176"/>
      <c r="R156" s="186"/>
      <c r="S156" s="176"/>
      <c r="T156" s="245"/>
      <c r="U156" s="188"/>
      <c r="V156" s="237"/>
      <c r="W156" s="238"/>
      <c r="X156" s="183"/>
      <c r="Y156" s="183"/>
      <c r="Z156" s="182"/>
      <c r="AA156" s="183"/>
      <c r="AB156" s="182"/>
      <c r="AC156" s="182"/>
      <c r="AD156" s="193"/>
      <c r="AE156" s="182"/>
      <c r="AF156" s="182"/>
      <c r="AG156" s="182"/>
      <c r="AH156" s="182"/>
      <c r="AI156" s="222"/>
      <c r="AJ156" s="222"/>
      <c r="AK156" s="222"/>
      <c r="AL156" s="222"/>
      <c r="AM156" s="222"/>
      <c r="AN156" s="222"/>
      <c r="AO156" s="222"/>
      <c r="AP156" s="222"/>
      <c r="AQ156" s="222"/>
      <c r="AR156" s="222"/>
      <c r="AS156" s="222"/>
      <c r="AT156" s="222"/>
      <c r="AU156" s="222"/>
      <c r="AV156" s="222"/>
      <c r="AW156" s="222"/>
      <c r="AX156" s="222"/>
      <c r="AY156" s="222"/>
      <c r="AZ156" s="222"/>
      <c r="BA156" s="222"/>
      <c r="BB156" s="222"/>
      <c r="BC156" s="222"/>
      <c r="BD156" s="222"/>
      <c r="BE156" s="222"/>
      <c r="BF156" s="222"/>
      <c r="BG156" s="222"/>
      <c r="BH156" s="222"/>
      <c r="BI156" s="222"/>
    </row>
    <row r="157" spans="1:61" s="216" customFormat="1" ht="16.5" customHeight="1">
      <c r="A157" s="183"/>
      <c r="B157" s="183"/>
      <c r="C157" s="183"/>
      <c r="D157" s="183"/>
      <c r="E157" s="183"/>
      <c r="F157" s="127">
        <f t="shared" ca="1" si="2"/>
        <v>2026</v>
      </c>
      <c r="G157" s="183"/>
      <c r="H157" s="183"/>
      <c r="I157" s="183"/>
      <c r="J157" s="174"/>
      <c r="K157" s="183"/>
      <c r="L157" s="183"/>
      <c r="M157" s="183"/>
      <c r="N157" s="183"/>
      <c r="O157" s="183"/>
      <c r="P157" s="183"/>
      <c r="Q157" s="176"/>
      <c r="R157" s="186"/>
      <c r="S157" s="176"/>
      <c r="T157" s="245"/>
      <c r="U157" s="188"/>
      <c r="V157" s="237"/>
      <c r="W157" s="238"/>
      <c r="X157" s="183"/>
      <c r="Y157" s="183"/>
      <c r="Z157" s="182"/>
      <c r="AA157" s="183"/>
      <c r="AB157" s="182"/>
      <c r="AC157" s="182"/>
      <c r="AD157" s="193"/>
      <c r="AE157" s="182"/>
      <c r="AF157" s="182"/>
      <c r="AG157" s="182"/>
      <c r="AH157" s="182"/>
      <c r="AI157" s="222"/>
      <c r="AJ157" s="222"/>
      <c r="AK157" s="222"/>
      <c r="AL157" s="222"/>
      <c r="AM157" s="222"/>
      <c r="AN157" s="222"/>
      <c r="AO157" s="222"/>
      <c r="AP157" s="222"/>
      <c r="AQ157" s="222"/>
      <c r="AR157" s="222"/>
      <c r="AS157" s="222"/>
      <c r="AT157" s="222"/>
      <c r="AU157" s="222"/>
      <c r="AV157" s="222"/>
      <c r="AW157" s="222"/>
      <c r="AX157" s="222"/>
      <c r="AY157" s="222"/>
      <c r="AZ157" s="222"/>
      <c r="BA157" s="222"/>
      <c r="BB157" s="222"/>
      <c r="BC157" s="222"/>
      <c r="BD157" s="222"/>
      <c r="BE157" s="222"/>
      <c r="BF157" s="222"/>
      <c r="BG157" s="222"/>
      <c r="BH157" s="222"/>
      <c r="BI157" s="222"/>
    </row>
    <row r="158" spans="1:61" s="216" customFormat="1" ht="16.5" customHeight="1">
      <c r="A158" s="183"/>
      <c r="B158" s="183"/>
      <c r="C158" s="183"/>
      <c r="D158" s="183"/>
      <c r="E158" s="183"/>
      <c r="F158" s="127">
        <f t="shared" ca="1" si="2"/>
        <v>2026</v>
      </c>
      <c r="G158" s="183"/>
      <c r="H158" s="183"/>
      <c r="I158" s="183"/>
      <c r="J158" s="174"/>
      <c r="K158" s="183"/>
      <c r="L158" s="183"/>
      <c r="M158" s="183"/>
      <c r="N158" s="183"/>
      <c r="O158" s="183"/>
      <c r="P158" s="183"/>
      <c r="Q158" s="176"/>
      <c r="R158" s="186"/>
      <c r="S158" s="176"/>
      <c r="T158" s="245"/>
      <c r="U158" s="188"/>
      <c r="V158" s="237"/>
      <c r="W158" s="238"/>
      <c r="X158" s="183"/>
      <c r="Y158" s="183"/>
      <c r="Z158" s="182"/>
      <c r="AA158" s="183"/>
      <c r="AB158" s="182"/>
      <c r="AC158" s="182"/>
      <c r="AD158" s="193"/>
      <c r="AE158" s="182"/>
      <c r="AF158" s="182"/>
      <c r="AG158" s="182"/>
      <c r="AH158" s="182"/>
      <c r="AI158" s="222"/>
      <c r="AJ158" s="222"/>
      <c r="AK158" s="222"/>
      <c r="AL158" s="222"/>
      <c r="AM158" s="222"/>
      <c r="AN158" s="222"/>
      <c r="AO158" s="222"/>
      <c r="AP158" s="222"/>
      <c r="AQ158" s="222"/>
      <c r="AR158" s="222"/>
      <c r="AS158" s="222"/>
      <c r="AT158" s="222"/>
      <c r="AU158" s="222"/>
      <c r="AV158" s="222"/>
      <c r="AW158" s="222"/>
      <c r="AX158" s="222"/>
      <c r="AY158" s="222"/>
      <c r="AZ158" s="222"/>
      <c r="BA158" s="222"/>
      <c r="BB158" s="222"/>
      <c r="BC158" s="222"/>
      <c r="BD158" s="222"/>
      <c r="BE158" s="222"/>
      <c r="BF158" s="222"/>
      <c r="BG158" s="222"/>
      <c r="BH158" s="222"/>
      <c r="BI158" s="222"/>
    </row>
    <row r="159" spans="1:61" s="216" customFormat="1" ht="15.75" customHeight="1">
      <c r="A159" s="183"/>
      <c r="B159" s="194"/>
      <c r="C159" s="180"/>
      <c r="D159" s="180"/>
      <c r="E159" s="180"/>
      <c r="F159" s="127">
        <f t="shared" ca="1" si="2"/>
        <v>2026</v>
      </c>
      <c r="G159" s="180"/>
      <c r="H159" s="148"/>
      <c r="I159" s="148"/>
      <c r="J159" s="174"/>
      <c r="K159" s="148"/>
      <c r="L159" s="183"/>
      <c r="M159" s="183"/>
      <c r="N159" s="228"/>
      <c r="O159" s="183"/>
      <c r="P159" s="183"/>
      <c r="Q159" s="176"/>
      <c r="R159" s="186"/>
      <c r="S159" s="176"/>
      <c r="T159" s="245"/>
      <c r="U159" s="188"/>
      <c r="V159" s="237"/>
      <c r="W159" s="238"/>
      <c r="X159" s="183"/>
      <c r="Y159" s="180"/>
      <c r="Z159" s="182"/>
      <c r="AA159" s="183"/>
      <c r="AB159" s="182"/>
      <c r="AC159" s="182"/>
      <c r="AD159" s="193"/>
      <c r="AE159" s="182"/>
      <c r="AF159" s="182"/>
      <c r="AG159" s="182"/>
      <c r="AH159" s="182"/>
      <c r="AI159" s="222"/>
      <c r="AJ159" s="222"/>
      <c r="AK159" s="222"/>
      <c r="AL159" s="222"/>
      <c r="AM159" s="222"/>
      <c r="AN159" s="222"/>
      <c r="AO159" s="222"/>
      <c r="AP159" s="222"/>
      <c r="AQ159" s="222"/>
      <c r="AR159" s="222"/>
      <c r="AS159" s="222"/>
      <c r="AT159" s="222"/>
      <c r="AU159" s="222"/>
      <c r="AV159" s="222"/>
      <c r="AW159" s="222"/>
      <c r="AX159" s="222"/>
      <c r="AY159" s="222"/>
      <c r="AZ159" s="222"/>
      <c r="BA159" s="222"/>
      <c r="BB159" s="222"/>
      <c r="BC159" s="222"/>
      <c r="BD159" s="222"/>
      <c r="BE159" s="222"/>
      <c r="BF159" s="222"/>
      <c r="BG159" s="222"/>
      <c r="BH159" s="222"/>
      <c r="BI159" s="222"/>
    </row>
    <row r="160" spans="1:61" s="216" customFormat="1" ht="16.5" customHeight="1">
      <c r="A160" s="183"/>
      <c r="B160" s="194"/>
      <c r="C160" s="180"/>
      <c r="D160" s="180"/>
      <c r="E160" s="180"/>
      <c r="F160" s="127">
        <f t="shared" ca="1" si="2"/>
        <v>2026</v>
      </c>
      <c r="G160" s="180"/>
      <c r="H160" s="183"/>
      <c r="I160" s="183"/>
      <c r="J160" s="174"/>
      <c r="K160" s="183"/>
      <c r="L160" s="183"/>
      <c r="M160" s="183"/>
      <c r="N160" s="228"/>
      <c r="O160" s="183"/>
      <c r="P160" s="183"/>
      <c r="Q160" s="176"/>
      <c r="R160" s="186"/>
      <c r="S160" s="176"/>
      <c r="T160" s="245"/>
      <c r="U160" s="188"/>
      <c r="V160" s="237"/>
      <c r="W160" s="238"/>
      <c r="X160" s="183"/>
      <c r="Y160" s="180"/>
      <c r="Z160" s="182"/>
      <c r="AA160" s="183"/>
      <c r="AB160" s="182"/>
      <c r="AC160" s="182"/>
      <c r="AD160" s="193"/>
      <c r="AE160" s="182"/>
      <c r="AF160" s="182"/>
      <c r="AG160" s="182"/>
      <c r="AH160" s="182"/>
      <c r="AI160" s="222"/>
      <c r="AJ160" s="222"/>
      <c r="AK160" s="222"/>
      <c r="AL160" s="222"/>
      <c r="AM160" s="222"/>
      <c r="AN160" s="222"/>
      <c r="AO160" s="222"/>
      <c r="AP160" s="222"/>
      <c r="AQ160" s="222"/>
      <c r="AR160" s="222"/>
      <c r="AS160" s="222"/>
      <c r="AT160" s="222"/>
      <c r="AU160" s="222"/>
      <c r="AV160" s="222"/>
      <c r="AW160" s="222"/>
      <c r="AX160" s="222"/>
      <c r="AY160" s="222"/>
      <c r="AZ160" s="222"/>
      <c r="BA160" s="222"/>
      <c r="BB160" s="222"/>
      <c r="BC160" s="222"/>
      <c r="BD160" s="222"/>
      <c r="BE160" s="222"/>
      <c r="BF160" s="222"/>
      <c r="BG160" s="222"/>
      <c r="BH160" s="222"/>
      <c r="BI160" s="222"/>
    </row>
    <row r="161" spans="1:61" s="216" customFormat="1" ht="16.5" customHeight="1">
      <c r="A161" s="183"/>
      <c r="B161" s="194"/>
      <c r="C161" s="180"/>
      <c r="D161" s="180"/>
      <c r="E161" s="236"/>
      <c r="F161" s="127">
        <f t="shared" ca="1" si="2"/>
        <v>2026</v>
      </c>
      <c r="G161" s="180"/>
      <c r="H161" s="148"/>
      <c r="I161" s="148"/>
      <c r="J161" s="174"/>
      <c r="K161" s="148"/>
      <c r="L161" s="183"/>
      <c r="M161" s="183"/>
      <c r="N161" s="184"/>
      <c r="O161" s="183"/>
      <c r="P161" s="183"/>
      <c r="Q161" s="176"/>
      <c r="R161" s="186"/>
      <c r="S161" s="176"/>
      <c r="T161" s="245"/>
      <c r="U161" s="188"/>
      <c r="V161" s="237"/>
      <c r="W161" s="238"/>
      <c r="X161" s="183"/>
      <c r="Y161" s="183"/>
      <c r="Z161" s="182"/>
      <c r="AA161" s="183"/>
      <c r="AB161" s="182"/>
      <c r="AC161" s="182"/>
      <c r="AD161" s="193"/>
      <c r="AE161" s="182"/>
      <c r="AF161" s="182"/>
      <c r="AG161" s="182"/>
      <c r="AH161" s="182"/>
      <c r="AI161" s="222"/>
      <c r="AJ161" s="222"/>
      <c r="AK161" s="222"/>
      <c r="AL161" s="222"/>
      <c r="AM161" s="222"/>
      <c r="AN161" s="222"/>
      <c r="AO161" s="222"/>
      <c r="AP161" s="222"/>
      <c r="AQ161" s="222"/>
      <c r="AR161" s="222"/>
      <c r="AS161" s="222"/>
      <c r="AT161" s="222"/>
      <c r="AU161" s="222"/>
      <c r="AV161" s="222"/>
      <c r="AW161" s="222"/>
      <c r="AX161" s="222"/>
      <c r="AY161" s="222"/>
      <c r="AZ161" s="222"/>
      <c r="BA161" s="222"/>
      <c r="BB161" s="222"/>
      <c r="BC161" s="222"/>
      <c r="BD161" s="222"/>
      <c r="BE161" s="222"/>
      <c r="BF161" s="222"/>
      <c r="BG161" s="222"/>
      <c r="BH161" s="222"/>
      <c r="BI161" s="222"/>
    </row>
    <row r="162" spans="1:61" s="216" customFormat="1" ht="16.5" customHeight="1">
      <c r="A162" s="183"/>
      <c r="B162" s="194"/>
      <c r="C162" s="180"/>
      <c r="D162" s="180"/>
      <c r="E162" s="236"/>
      <c r="F162" s="127">
        <f t="shared" ca="1" si="2"/>
        <v>2026</v>
      </c>
      <c r="G162" s="180"/>
      <c r="H162" s="148"/>
      <c r="I162" s="148"/>
      <c r="J162" s="174"/>
      <c r="K162" s="148"/>
      <c r="L162" s="183"/>
      <c r="M162" s="183"/>
      <c r="N162" s="184"/>
      <c r="O162" s="183"/>
      <c r="P162" s="183"/>
      <c r="Q162" s="176"/>
      <c r="R162" s="186"/>
      <c r="S162" s="176"/>
      <c r="T162" s="245"/>
      <c r="U162" s="188"/>
      <c r="V162" s="237"/>
      <c r="W162" s="238"/>
      <c r="X162" s="183"/>
      <c r="Y162" s="183"/>
      <c r="Z162" s="182"/>
      <c r="AA162" s="183"/>
      <c r="AB162" s="182"/>
      <c r="AC162" s="182"/>
      <c r="AD162" s="193"/>
      <c r="AE162" s="182"/>
      <c r="AF162" s="182"/>
      <c r="AG162" s="182"/>
      <c r="AH162" s="182"/>
      <c r="AI162" s="222"/>
      <c r="AJ162" s="222"/>
      <c r="AK162" s="222"/>
      <c r="AL162" s="222"/>
      <c r="AM162" s="222"/>
      <c r="AN162" s="222"/>
      <c r="AO162" s="222"/>
      <c r="AP162" s="222"/>
      <c r="AQ162" s="222"/>
      <c r="AR162" s="222"/>
      <c r="AS162" s="222"/>
      <c r="AT162" s="222"/>
      <c r="AU162" s="222"/>
      <c r="AV162" s="222"/>
      <c r="AW162" s="222"/>
      <c r="AX162" s="222"/>
      <c r="AY162" s="222"/>
      <c r="AZ162" s="222"/>
      <c r="BA162" s="222"/>
      <c r="BB162" s="222"/>
      <c r="BC162" s="222"/>
      <c r="BD162" s="222"/>
      <c r="BE162" s="222"/>
      <c r="BF162" s="222"/>
      <c r="BG162" s="222"/>
      <c r="BH162" s="222"/>
      <c r="BI162" s="222"/>
    </row>
    <row r="163" spans="1:61" s="216" customFormat="1" ht="16.5" customHeight="1">
      <c r="A163" s="183"/>
      <c r="B163" s="194"/>
      <c r="C163" s="180"/>
      <c r="D163" s="180"/>
      <c r="E163" s="236"/>
      <c r="F163" s="127">
        <f t="shared" ca="1" si="2"/>
        <v>2026</v>
      </c>
      <c r="G163" s="180"/>
      <c r="H163" s="183"/>
      <c r="I163" s="183"/>
      <c r="J163" s="174"/>
      <c r="K163" s="183"/>
      <c r="L163" s="183"/>
      <c r="M163" s="183"/>
      <c r="N163" s="184"/>
      <c r="O163" s="183"/>
      <c r="P163" s="183"/>
      <c r="Q163" s="176"/>
      <c r="R163" s="186"/>
      <c r="S163" s="176"/>
      <c r="T163" s="245"/>
      <c r="U163" s="188"/>
      <c r="V163" s="237"/>
      <c r="W163" s="238"/>
      <c r="X163" s="183"/>
      <c r="Y163" s="183"/>
      <c r="Z163" s="182"/>
      <c r="AA163" s="183"/>
      <c r="AB163" s="182"/>
      <c r="AC163" s="182"/>
      <c r="AD163" s="193"/>
      <c r="AE163" s="182"/>
      <c r="AF163" s="182"/>
      <c r="AG163" s="182"/>
      <c r="AH163" s="182"/>
      <c r="AI163" s="222"/>
      <c r="AJ163" s="222"/>
      <c r="AK163" s="222"/>
      <c r="AL163" s="222"/>
      <c r="AM163" s="222"/>
      <c r="AN163" s="222"/>
      <c r="AO163" s="222"/>
      <c r="AP163" s="222"/>
      <c r="AQ163" s="222"/>
      <c r="AR163" s="222"/>
      <c r="AS163" s="222"/>
      <c r="AT163" s="222"/>
      <c r="AU163" s="222"/>
      <c r="AV163" s="222"/>
      <c r="AW163" s="222"/>
      <c r="AX163" s="222"/>
      <c r="AY163" s="222"/>
      <c r="AZ163" s="222"/>
      <c r="BA163" s="222"/>
      <c r="BB163" s="222"/>
      <c r="BC163" s="222"/>
      <c r="BD163" s="222"/>
      <c r="BE163" s="222"/>
      <c r="BF163" s="222"/>
      <c r="BG163" s="222"/>
      <c r="BH163" s="222"/>
      <c r="BI163" s="222"/>
    </row>
    <row r="164" spans="1:61" s="216" customFormat="1" ht="16.5" customHeight="1">
      <c r="A164" s="183"/>
      <c r="B164" s="194"/>
      <c r="C164" s="180"/>
      <c r="D164" s="180"/>
      <c r="E164" s="236"/>
      <c r="F164" s="127">
        <f t="shared" ca="1" si="2"/>
        <v>2026</v>
      </c>
      <c r="G164" s="180"/>
      <c r="H164" s="183"/>
      <c r="I164" s="183"/>
      <c r="J164" s="174"/>
      <c r="K164" s="183"/>
      <c r="L164" s="183"/>
      <c r="M164" s="183"/>
      <c r="N164" s="184"/>
      <c r="O164" s="183"/>
      <c r="P164" s="183"/>
      <c r="Q164" s="176"/>
      <c r="R164" s="186"/>
      <c r="S164" s="176"/>
      <c r="T164" s="245"/>
      <c r="U164" s="188"/>
      <c r="V164" s="237"/>
      <c r="W164" s="238"/>
      <c r="X164" s="183"/>
      <c r="Y164" s="183"/>
      <c r="Z164" s="182"/>
      <c r="AA164" s="183"/>
      <c r="AB164" s="182"/>
      <c r="AC164" s="182"/>
      <c r="AD164" s="193"/>
      <c r="AE164" s="182"/>
      <c r="AF164" s="182"/>
      <c r="AG164" s="182"/>
      <c r="AH164" s="182"/>
      <c r="AI164" s="222"/>
      <c r="AJ164" s="222"/>
      <c r="AK164" s="222"/>
      <c r="AL164" s="222"/>
      <c r="AM164" s="222"/>
      <c r="AN164" s="222"/>
      <c r="AO164" s="222"/>
      <c r="AP164" s="222"/>
      <c r="AQ164" s="222"/>
      <c r="AR164" s="222"/>
      <c r="AS164" s="222"/>
      <c r="AT164" s="222"/>
      <c r="AU164" s="222"/>
      <c r="AV164" s="222"/>
      <c r="AW164" s="222"/>
      <c r="AX164" s="222"/>
      <c r="AY164" s="222"/>
      <c r="AZ164" s="222"/>
      <c r="BA164" s="222"/>
      <c r="BB164" s="222"/>
      <c r="BC164" s="222"/>
      <c r="BD164" s="222"/>
      <c r="BE164" s="222"/>
      <c r="BF164" s="222"/>
      <c r="BG164" s="222"/>
      <c r="BH164" s="222"/>
      <c r="BI164" s="222"/>
    </row>
    <row r="165" spans="1:61" s="216" customFormat="1" ht="16.5" customHeight="1">
      <c r="A165" s="183"/>
      <c r="B165" s="194"/>
      <c r="C165" s="180"/>
      <c r="D165" s="180"/>
      <c r="E165" s="236"/>
      <c r="F165" s="127">
        <f t="shared" ca="1" si="2"/>
        <v>2026</v>
      </c>
      <c r="G165" s="180"/>
      <c r="H165" s="183"/>
      <c r="I165" s="183"/>
      <c r="J165" s="174"/>
      <c r="K165" s="183"/>
      <c r="L165" s="183"/>
      <c r="M165" s="183"/>
      <c r="N165" s="184"/>
      <c r="O165" s="183"/>
      <c r="P165" s="183"/>
      <c r="Q165" s="176"/>
      <c r="R165" s="186"/>
      <c r="S165" s="176"/>
      <c r="T165" s="245"/>
      <c r="U165" s="188"/>
      <c r="V165" s="237"/>
      <c r="W165" s="238"/>
      <c r="X165" s="183"/>
      <c r="Y165" s="183"/>
      <c r="Z165" s="182"/>
      <c r="AA165" s="183"/>
      <c r="AB165" s="182"/>
      <c r="AC165" s="182"/>
      <c r="AD165" s="193"/>
      <c r="AE165" s="182"/>
      <c r="AF165" s="182"/>
      <c r="AG165" s="182"/>
      <c r="AH165" s="182"/>
      <c r="AI165" s="222"/>
      <c r="AJ165" s="222"/>
      <c r="AK165" s="222"/>
      <c r="AL165" s="222"/>
      <c r="AM165" s="222"/>
      <c r="AN165" s="222"/>
      <c r="AO165" s="222"/>
      <c r="AP165" s="222"/>
      <c r="AQ165" s="222"/>
      <c r="AR165" s="222"/>
      <c r="AS165" s="222"/>
      <c r="AT165" s="222"/>
      <c r="AU165" s="222"/>
      <c r="AV165" s="222"/>
      <c r="AW165" s="222"/>
      <c r="AX165" s="222"/>
      <c r="AY165" s="222"/>
      <c r="AZ165" s="222"/>
      <c r="BA165" s="222"/>
      <c r="BB165" s="222"/>
      <c r="BC165" s="222"/>
      <c r="BD165" s="222"/>
      <c r="BE165" s="222"/>
      <c r="BF165" s="222"/>
      <c r="BG165" s="222"/>
      <c r="BH165" s="222"/>
      <c r="BI165" s="222"/>
    </row>
    <row r="166" spans="1:61" s="216" customFormat="1" ht="16.5" customHeight="1">
      <c r="A166" s="183"/>
      <c r="B166" s="194"/>
      <c r="C166" s="180"/>
      <c r="D166" s="180"/>
      <c r="E166" s="180"/>
      <c r="F166" s="127">
        <f t="shared" ca="1" si="2"/>
        <v>2026</v>
      </c>
      <c r="G166" s="180"/>
      <c r="H166" s="183"/>
      <c r="I166" s="183"/>
      <c r="J166" s="174"/>
      <c r="K166" s="183"/>
      <c r="L166" s="183"/>
      <c r="M166" s="183"/>
      <c r="N166" s="228"/>
      <c r="O166" s="183"/>
      <c r="P166" s="183"/>
      <c r="Q166" s="176"/>
      <c r="R166" s="186"/>
      <c r="S166" s="176"/>
      <c r="T166" s="245"/>
      <c r="U166" s="188"/>
      <c r="V166" s="237"/>
      <c r="W166" s="238"/>
      <c r="X166" s="183"/>
      <c r="Y166" s="180"/>
      <c r="Z166" s="182"/>
      <c r="AA166" s="183"/>
      <c r="AB166" s="182"/>
      <c r="AC166" s="182"/>
      <c r="AD166" s="193"/>
      <c r="AE166" s="182"/>
      <c r="AF166" s="182"/>
      <c r="AG166" s="182"/>
      <c r="AH166" s="182"/>
      <c r="AI166" s="222"/>
      <c r="AJ166" s="222"/>
      <c r="AK166" s="222"/>
      <c r="AL166" s="222"/>
      <c r="AM166" s="222"/>
      <c r="AN166" s="222"/>
      <c r="AO166" s="222"/>
      <c r="AP166" s="222"/>
      <c r="AQ166" s="222"/>
      <c r="AR166" s="222"/>
      <c r="AS166" s="222"/>
      <c r="AT166" s="222"/>
      <c r="AU166" s="222"/>
      <c r="AV166" s="222"/>
      <c r="AW166" s="222"/>
      <c r="AX166" s="222"/>
      <c r="AY166" s="222"/>
      <c r="AZ166" s="222"/>
      <c r="BA166" s="222"/>
      <c r="BB166" s="222"/>
      <c r="BC166" s="222"/>
      <c r="BD166" s="222"/>
      <c r="BE166" s="222"/>
      <c r="BF166" s="222"/>
      <c r="BG166" s="222"/>
      <c r="BH166" s="222"/>
      <c r="BI166" s="222"/>
    </row>
    <row r="167" spans="1:61" s="216" customFormat="1" ht="16.5" customHeight="1">
      <c r="A167" s="183"/>
      <c r="B167" s="194"/>
      <c r="C167" s="180"/>
      <c r="D167" s="180"/>
      <c r="E167" s="180"/>
      <c r="F167" s="127">
        <f t="shared" ca="1" si="2"/>
        <v>2026</v>
      </c>
      <c r="G167" s="180"/>
      <c r="H167" s="183"/>
      <c r="I167" s="183"/>
      <c r="J167" s="174"/>
      <c r="K167" s="183"/>
      <c r="L167" s="183"/>
      <c r="M167" s="183"/>
      <c r="N167" s="228"/>
      <c r="O167" s="183"/>
      <c r="P167" s="183"/>
      <c r="Q167" s="176"/>
      <c r="R167" s="229"/>
      <c r="S167" s="176"/>
      <c r="T167" s="236"/>
      <c r="U167" s="175"/>
      <c r="V167" s="237"/>
      <c r="W167" s="238"/>
      <c r="X167" s="183"/>
      <c r="Y167" s="180"/>
      <c r="Z167" s="182"/>
      <c r="AA167" s="183"/>
      <c r="AB167" s="182"/>
      <c r="AC167" s="182"/>
      <c r="AD167" s="193"/>
      <c r="AE167" s="182"/>
      <c r="AF167" s="182"/>
      <c r="AG167" s="182"/>
      <c r="AH167" s="182"/>
      <c r="AI167" s="222"/>
      <c r="AJ167" s="222"/>
      <c r="AK167" s="222"/>
      <c r="AL167" s="222"/>
      <c r="AM167" s="222"/>
      <c r="AN167" s="222"/>
      <c r="AO167" s="222"/>
      <c r="AP167" s="222"/>
      <c r="AQ167" s="222"/>
      <c r="AR167" s="222"/>
      <c r="AS167" s="222"/>
      <c r="AT167" s="222"/>
      <c r="AU167" s="222"/>
      <c r="AV167" s="222"/>
      <c r="AW167" s="222"/>
      <c r="AX167" s="222"/>
      <c r="AY167" s="222"/>
      <c r="AZ167" s="222"/>
      <c r="BA167" s="222"/>
      <c r="BB167" s="222"/>
      <c r="BC167" s="222"/>
      <c r="BD167" s="222"/>
      <c r="BE167" s="222"/>
      <c r="BF167" s="222"/>
      <c r="BG167" s="222"/>
      <c r="BH167" s="222"/>
      <c r="BI167" s="222"/>
    </row>
    <row r="168" spans="1:61" s="216" customFormat="1" ht="16.5" customHeight="1">
      <c r="A168" s="183"/>
      <c r="B168" s="194"/>
      <c r="C168" s="180"/>
      <c r="D168" s="180"/>
      <c r="E168" s="180"/>
      <c r="F168" s="127">
        <f t="shared" ca="1" si="2"/>
        <v>2026</v>
      </c>
      <c r="G168" s="180"/>
      <c r="H168" s="148"/>
      <c r="I168" s="148"/>
      <c r="J168" s="174"/>
      <c r="K168" s="148"/>
      <c r="L168" s="183"/>
      <c r="M168" s="183"/>
      <c r="N168" s="228"/>
      <c r="O168" s="183"/>
      <c r="P168" s="183"/>
      <c r="Q168" s="176"/>
      <c r="R168" s="186"/>
      <c r="S168" s="176"/>
      <c r="T168" s="236"/>
      <c r="U168" s="175"/>
      <c r="V168" s="237"/>
      <c r="W168" s="238"/>
      <c r="X168" s="183"/>
      <c r="Y168" s="180"/>
      <c r="Z168" s="182"/>
      <c r="AA168" s="183"/>
      <c r="AB168" s="182"/>
      <c r="AC168" s="182"/>
      <c r="AD168" s="193"/>
      <c r="AE168" s="182"/>
      <c r="AF168" s="182"/>
      <c r="AG168" s="182"/>
      <c r="AH168" s="182"/>
      <c r="AI168" s="222"/>
      <c r="AJ168" s="222"/>
      <c r="AK168" s="222"/>
      <c r="AL168" s="222"/>
      <c r="AM168" s="222"/>
      <c r="AN168" s="222"/>
      <c r="AO168" s="222"/>
      <c r="AP168" s="222"/>
      <c r="AQ168" s="222"/>
      <c r="AR168" s="222"/>
      <c r="AS168" s="222"/>
      <c r="AT168" s="222"/>
      <c r="AU168" s="222"/>
      <c r="AV168" s="222"/>
      <c r="AW168" s="222"/>
      <c r="AX168" s="222"/>
      <c r="AY168" s="222"/>
      <c r="AZ168" s="222"/>
      <c r="BA168" s="222"/>
      <c r="BB168" s="222"/>
      <c r="BC168" s="222"/>
      <c r="BD168" s="222"/>
      <c r="BE168" s="222"/>
      <c r="BF168" s="222"/>
      <c r="BG168" s="222"/>
      <c r="BH168" s="222"/>
      <c r="BI168" s="222"/>
    </row>
    <row r="169" spans="1:61" s="216" customFormat="1" ht="16.5" customHeight="1">
      <c r="A169" s="183"/>
      <c r="B169" s="194"/>
      <c r="C169" s="183"/>
      <c r="D169" s="180"/>
      <c r="E169" s="180"/>
      <c r="F169" s="127">
        <f t="shared" ca="1" si="2"/>
        <v>2026</v>
      </c>
      <c r="G169" s="180"/>
      <c r="H169" s="183"/>
      <c r="I169" s="183"/>
      <c r="J169" s="174"/>
      <c r="K169" s="183"/>
      <c r="L169" s="180"/>
      <c r="M169" s="179"/>
      <c r="N169" s="184"/>
      <c r="O169" s="183"/>
      <c r="P169" s="183"/>
      <c r="Q169" s="176"/>
      <c r="R169" s="186"/>
      <c r="S169" s="176"/>
      <c r="T169" s="245"/>
      <c r="U169" s="175"/>
      <c r="V169" s="237"/>
      <c r="W169" s="238"/>
      <c r="X169" s="183"/>
      <c r="Y169" s="180"/>
      <c r="Z169" s="182"/>
      <c r="AA169" s="183"/>
      <c r="AB169" s="182"/>
      <c r="AC169" s="182"/>
      <c r="AD169" s="193"/>
      <c r="AE169" s="182"/>
      <c r="AF169" s="182"/>
      <c r="AG169" s="182"/>
      <c r="AH169" s="182"/>
      <c r="AI169" s="222"/>
      <c r="AJ169" s="222"/>
      <c r="AK169" s="222"/>
      <c r="AL169" s="222"/>
      <c r="AM169" s="222"/>
      <c r="AN169" s="222"/>
      <c r="AO169" s="222"/>
      <c r="AP169" s="222"/>
      <c r="AQ169" s="222"/>
      <c r="AR169" s="222"/>
      <c r="AS169" s="222"/>
      <c r="AT169" s="222"/>
      <c r="AU169" s="222"/>
      <c r="AV169" s="222"/>
      <c r="AW169" s="222"/>
      <c r="AX169" s="222"/>
      <c r="AY169" s="222"/>
      <c r="AZ169" s="222"/>
      <c r="BA169" s="222"/>
      <c r="BB169" s="222"/>
      <c r="BC169" s="222"/>
      <c r="BD169" s="222"/>
      <c r="BE169" s="222"/>
      <c r="BF169" s="222"/>
      <c r="BG169" s="222"/>
      <c r="BH169" s="222"/>
      <c r="BI169" s="222"/>
    </row>
    <row r="170" spans="1:61" s="216" customFormat="1" ht="16.5" customHeight="1">
      <c r="A170" s="183"/>
      <c r="B170" s="194"/>
      <c r="C170" s="183"/>
      <c r="D170" s="180"/>
      <c r="E170" s="180"/>
      <c r="F170" s="127">
        <f t="shared" ca="1" si="2"/>
        <v>2026</v>
      </c>
      <c r="G170" s="180"/>
      <c r="H170" s="148"/>
      <c r="I170" s="148"/>
      <c r="J170" s="174"/>
      <c r="K170" s="148"/>
      <c r="L170" s="180"/>
      <c r="M170" s="179"/>
      <c r="N170" s="184"/>
      <c r="O170" s="183"/>
      <c r="P170" s="183"/>
      <c r="Q170" s="176"/>
      <c r="R170" s="180"/>
      <c r="S170" s="176"/>
      <c r="T170" s="236"/>
      <c r="U170" s="175"/>
      <c r="V170" s="237"/>
      <c r="W170" s="238"/>
      <c r="X170" s="183"/>
      <c r="Y170" s="180"/>
      <c r="Z170" s="182"/>
      <c r="AA170" s="183"/>
      <c r="AB170" s="182"/>
      <c r="AC170" s="182"/>
      <c r="AD170" s="193"/>
      <c r="AE170" s="182"/>
      <c r="AF170" s="182"/>
      <c r="AG170" s="182"/>
      <c r="AH170" s="182"/>
      <c r="AI170" s="222"/>
      <c r="AJ170" s="222"/>
      <c r="AK170" s="222"/>
      <c r="AL170" s="222"/>
      <c r="AM170" s="222"/>
      <c r="AN170" s="222"/>
      <c r="AO170" s="222"/>
      <c r="AP170" s="222"/>
      <c r="AQ170" s="222"/>
      <c r="AR170" s="222"/>
      <c r="AS170" s="222"/>
      <c r="AT170" s="222"/>
      <c r="AU170" s="222"/>
      <c r="AV170" s="222"/>
      <c r="AW170" s="222"/>
      <c r="AX170" s="222"/>
      <c r="AY170" s="222"/>
      <c r="AZ170" s="222"/>
      <c r="BA170" s="222"/>
      <c r="BB170" s="222"/>
      <c r="BC170" s="222"/>
      <c r="BD170" s="222"/>
      <c r="BE170" s="222"/>
      <c r="BF170" s="222"/>
      <c r="BG170" s="222"/>
      <c r="BH170" s="222"/>
      <c r="BI170" s="222"/>
    </row>
    <row r="171" spans="1:61" s="216" customFormat="1" ht="16.5" customHeight="1">
      <c r="A171" s="183"/>
      <c r="B171" s="194"/>
      <c r="C171" s="183"/>
      <c r="D171" s="180"/>
      <c r="E171" s="180"/>
      <c r="F171" s="127">
        <f t="shared" ca="1" si="2"/>
        <v>2026</v>
      </c>
      <c r="G171" s="180"/>
      <c r="H171" s="148"/>
      <c r="I171" s="148"/>
      <c r="J171" s="174"/>
      <c r="K171" s="148"/>
      <c r="L171" s="180"/>
      <c r="M171" s="179"/>
      <c r="N171" s="184"/>
      <c r="O171" s="183"/>
      <c r="P171" s="183"/>
      <c r="Q171" s="176"/>
      <c r="R171" s="180"/>
      <c r="S171" s="176"/>
      <c r="T171" s="245"/>
      <c r="U171" s="175"/>
      <c r="V171" s="237"/>
      <c r="W171" s="238"/>
      <c r="X171" s="183"/>
      <c r="Y171" s="180"/>
      <c r="Z171" s="182"/>
      <c r="AA171" s="183"/>
      <c r="AB171" s="182"/>
      <c r="AC171" s="182"/>
      <c r="AD171" s="193"/>
      <c r="AE171" s="182"/>
      <c r="AF171" s="182"/>
      <c r="AG171" s="182"/>
      <c r="AH171" s="182"/>
      <c r="AI171" s="222"/>
      <c r="AJ171" s="222"/>
      <c r="AK171" s="222"/>
      <c r="AL171" s="222"/>
      <c r="AM171" s="222"/>
      <c r="AN171" s="222"/>
      <c r="AO171" s="222"/>
      <c r="AP171" s="222"/>
      <c r="AQ171" s="222"/>
      <c r="AR171" s="222"/>
      <c r="AS171" s="222"/>
      <c r="AT171" s="222"/>
      <c r="AU171" s="222"/>
      <c r="AV171" s="222"/>
      <c r="AW171" s="222"/>
      <c r="AX171" s="222"/>
      <c r="AY171" s="222"/>
      <c r="AZ171" s="222"/>
      <c r="BA171" s="222"/>
      <c r="BB171" s="222"/>
      <c r="BC171" s="222"/>
      <c r="BD171" s="222"/>
      <c r="BE171" s="222"/>
      <c r="BF171" s="222"/>
      <c r="BG171" s="222"/>
      <c r="BH171" s="222"/>
      <c r="BI171" s="222"/>
    </row>
    <row r="172" spans="1:61" s="216" customFormat="1" ht="16.5" customHeight="1">
      <c r="A172" s="185"/>
      <c r="B172" s="181"/>
      <c r="C172" s="185"/>
      <c r="D172" s="180"/>
      <c r="E172" s="180"/>
      <c r="F172" s="127">
        <f t="shared" ca="1" si="2"/>
        <v>2026</v>
      </c>
      <c r="G172" s="180"/>
      <c r="H172" s="183"/>
      <c r="I172" s="183"/>
      <c r="J172" s="174"/>
      <c r="K172" s="183"/>
      <c r="L172" s="180"/>
      <c r="M172" s="183"/>
      <c r="N172" s="184"/>
      <c r="O172" s="183"/>
      <c r="P172" s="183"/>
      <c r="Q172" s="176"/>
      <c r="R172" s="186"/>
      <c r="S172" s="176"/>
      <c r="T172" s="236"/>
      <c r="U172" s="175"/>
      <c r="V172" s="237"/>
      <c r="W172" s="238"/>
      <c r="X172" s="175"/>
      <c r="Y172" s="180"/>
      <c r="Z172" s="182"/>
      <c r="AA172" s="183"/>
      <c r="AB172" s="182"/>
      <c r="AC172" s="182"/>
      <c r="AD172" s="193"/>
      <c r="AE172" s="182"/>
      <c r="AF172" s="182"/>
      <c r="AG172" s="182"/>
      <c r="AH172" s="182"/>
      <c r="AI172" s="222"/>
      <c r="AJ172" s="222"/>
      <c r="AK172" s="222"/>
      <c r="AL172" s="222"/>
      <c r="AM172" s="222"/>
      <c r="AN172" s="222"/>
      <c r="AO172" s="222"/>
      <c r="AP172" s="222"/>
      <c r="AQ172" s="222"/>
      <c r="AR172" s="222"/>
      <c r="AS172" s="222"/>
      <c r="AT172" s="222"/>
      <c r="AU172" s="222"/>
      <c r="AV172" s="222"/>
      <c r="AW172" s="222"/>
      <c r="AX172" s="222"/>
      <c r="AY172" s="222"/>
      <c r="AZ172" s="222"/>
      <c r="BA172" s="222"/>
      <c r="BB172" s="222"/>
      <c r="BC172" s="222"/>
      <c r="BD172" s="222"/>
      <c r="BE172" s="222"/>
      <c r="BF172" s="222"/>
      <c r="BG172" s="222"/>
      <c r="BH172" s="222"/>
      <c r="BI172" s="222"/>
    </row>
    <row r="173" spans="1:61" s="216" customFormat="1" ht="16.5" customHeight="1">
      <c r="A173" s="185"/>
      <c r="B173" s="181"/>
      <c r="C173" s="185"/>
      <c r="D173" s="180"/>
      <c r="E173" s="180"/>
      <c r="F173" s="127">
        <f t="shared" ca="1" si="2"/>
        <v>2026</v>
      </c>
      <c r="G173" s="180"/>
      <c r="H173" s="183"/>
      <c r="I173" s="183"/>
      <c r="J173" s="174"/>
      <c r="K173" s="183"/>
      <c r="L173" s="180"/>
      <c r="M173" s="179"/>
      <c r="N173" s="184"/>
      <c r="O173" s="183"/>
      <c r="P173" s="183"/>
      <c r="Q173" s="176"/>
      <c r="R173" s="186"/>
      <c r="S173" s="176"/>
      <c r="T173" s="236"/>
      <c r="U173" s="175"/>
      <c r="V173" s="237"/>
      <c r="W173" s="238"/>
      <c r="X173" s="183"/>
      <c r="Y173" s="180"/>
      <c r="Z173" s="182"/>
      <c r="AA173" s="183"/>
      <c r="AB173" s="182"/>
      <c r="AC173" s="182"/>
      <c r="AD173" s="193"/>
      <c r="AE173" s="182"/>
      <c r="AF173" s="182"/>
      <c r="AG173" s="182"/>
      <c r="AH173" s="182"/>
      <c r="AI173" s="222"/>
      <c r="AJ173" s="222"/>
      <c r="AK173" s="222"/>
      <c r="AL173" s="222"/>
      <c r="AM173" s="222"/>
      <c r="AN173" s="222"/>
      <c r="AO173" s="222"/>
      <c r="AP173" s="222"/>
      <c r="AQ173" s="222"/>
      <c r="AR173" s="222"/>
      <c r="AS173" s="222"/>
      <c r="AT173" s="222"/>
      <c r="AU173" s="222"/>
      <c r="AV173" s="222"/>
      <c r="AW173" s="222"/>
      <c r="AX173" s="222"/>
      <c r="AY173" s="222"/>
      <c r="AZ173" s="222"/>
      <c r="BA173" s="222"/>
      <c r="BB173" s="222"/>
      <c r="BC173" s="222"/>
      <c r="BD173" s="222"/>
      <c r="BE173" s="222"/>
      <c r="BF173" s="222"/>
      <c r="BG173" s="222"/>
      <c r="BH173" s="222"/>
      <c r="BI173" s="222"/>
    </row>
    <row r="174" spans="1:61" s="216" customFormat="1" ht="17.25" customHeight="1">
      <c r="A174" s="183"/>
      <c r="B174" s="194"/>
      <c r="C174" s="180"/>
      <c r="D174" s="180"/>
      <c r="E174" s="180"/>
      <c r="F174" s="127">
        <f t="shared" ca="1" si="2"/>
        <v>2026</v>
      </c>
      <c r="G174" s="180"/>
      <c r="H174" s="183"/>
      <c r="I174" s="183"/>
      <c r="J174" s="174"/>
      <c r="K174" s="183"/>
      <c r="L174" s="180"/>
      <c r="M174" s="183"/>
      <c r="N174" s="228"/>
      <c r="O174" s="183"/>
      <c r="P174" s="183"/>
      <c r="Q174" s="176"/>
      <c r="R174" s="186"/>
      <c r="S174" s="176"/>
      <c r="T174" s="236"/>
      <c r="U174" s="175"/>
      <c r="V174" s="237"/>
      <c r="W174" s="238"/>
      <c r="X174" s="183"/>
      <c r="Y174" s="183"/>
      <c r="Z174" s="182"/>
      <c r="AA174" s="183"/>
      <c r="AB174" s="182"/>
      <c r="AC174" s="182"/>
      <c r="AD174" s="193"/>
      <c r="AE174" s="182"/>
      <c r="AF174" s="182"/>
      <c r="AG174" s="182"/>
      <c r="AH174" s="182"/>
      <c r="AI174" s="222"/>
      <c r="AJ174" s="222"/>
      <c r="AK174" s="222"/>
      <c r="AL174" s="222"/>
      <c r="AM174" s="222"/>
      <c r="AN174" s="222"/>
      <c r="AO174" s="222"/>
      <c r="AP174" s="222"/>
      <c r="AQ174" s="222"/>
      <c r="AR174" s="222"/>
      <c r="AS174" s="222"/>
      <c r="AT174" s="222"/>
      <c r="AU174" s="222"/>
      <c r="AV174" s="222"/>
      <c r="AW174" s="222"/>
      <c r="AX174" s="222"/>
      <c r="AY174" s="222"/>
      <c r="AZ174" s="222"/>
      <c r="BA174" s="222"/>
      <c r="BB174" s="222"/>
      <c r="BC174" s="222"/>
      <c r="BD174" s="222"/>
      <c r="BE174" s="222"/>
      <c r="BF174" s="222"/>
      <c r="BG174" s="222"/>
      <c r="BH174" s="222"/>
      <c r="BI174" s="222"/>
    </row>
    <row r="175" spans="1:61" s="242" customFormat="1" ht="16.5" customHeight="1">
      <c r="A175" s="183"/>
      <c r="B175" s="183"/>
      <c r="C175" s="183"/>
      <c r="D175" s="180"/>
      <c r="E175" s="236"/>
      <c r="F175" s="127">
        <f t="shared" ca="1" si="2"/>
        <v>2026</v>
      </c>
      <c r="G175" s="180"/>
      <c r="H175" s="183"/>
      <c r="I175" s="183"/>
      <c r="J175" s="174"/>
      <c r="K175" s="183"/>
      <c r="L175" s="183"/>
      <c r="M175" s="183"/>
      <c r="N175" s="184"/>
      <c r="O175" s="183"/>
      <c r="P175" s="183"/>
      <c r="Q175" s="176"/>
      <c r="R175" s="186"/>
      <c r="S175" s="176"/>
      <c r="T175" s="236"/>
      <c r="U175" s="175"/>
      <c r="V175" s="240"/>
      <c r="W175" s="175"/>
      <c r="X175" s="183"/>
      <c r="Y175" s="183"/>
      <c r="Z175" s="182"/>
      <c r="AA175" s="183"/>
      <c r="AB175" s="182"/>
      <c r="AC175" s="182"/>
      <c r="AD175" s="193"/>
      <c r="AE175" s="182"/>
      <c r="AF175" s="182"/>
      <c r="AG175" s="182"/>
      <c r="AH175" s="182"/>
      <c r="AI175" s="180"/>
      <c r="AJ175" s="180"/>
      <c r="AK175" s="180"/>
      <c r="AL175" s="180"/>
      <c r="AM175" s="180"/>
      <c r="AN175" s="180"/>
      <c r="AO175" s="180"/>
      <c r="AP175" s="180"/>
      <c r="AQ175" s="180"/>
      <c r="AR175" s="180"/>
      <c r="AS175" s="180"/>
      <c r="AT175" s="180"/>
      <c r="AU175" s="180"/>
      <c r="AV175" s="180"/>
      <c r="AW175" s="180"/>
      <c r="AX175" s="180"/>
      <c r="AY175" s="180"/>
      <c r="AZ175" s="180"/>
      <c r="BA175" s="180"/>
      <c r="BB175" s="180"/>
      <c r="BC175" s="180"/>
      <c r="BD175" s="180"/>
      <c r="BE175" s="180"/>
      <c r="BF175" s="180"/>
      <c r="BG175" s="180"/>
      <c r="BH175" s="180"/>
      <c r="BI175" s="180"/>
    </row>
    <row r="176" spans="1:61" s="242" customFormat="1" ht="16.5" customHeight="1">
      <c r="A176" s="183"/>
      <c r="B176" s="183"/>
      <c r="C176" s="183"/>
      <c r="D176" s="180"/>
      <c r="E176" s="236"/>
      <c r="F176" s="127">
        <f t="shared" ca="1" si="2"/>
        <v>2026</v>
      </c>
      <c r="G176" s="180"/>
      <c r="H176" s="183"/>
      <c r="I176" s="183"/>
      <c r="J176" s="174"/>
      <c r="K176" s="183"/>
      <c r="L176" s="183"/>
      <c r="M176" s="183"/>
      <c r="N176" s="184"/>
      <c r="O176" s="183"/>
      <c r="P176" s="183"/>
      <c r="Q176" s="176"/>
      <c r="R176" s="186"/>
      <c r="S176" s="176"/>
      <c r="T176" s="236"/>
      <c r="U176" s="175"/>
      <c r="V176" s="240"/>
      <c r="W176" s="175"/>
      <c r="X176" s="183"/>
      <c r="Y176" s="183"/>
      <c r="Z176" s="182"/>
      <c r="AA176" s="183"/>
      <c r="AB176" s="182"/>
      <c r="AC176" s="182"/>
      <c r="AD176" s="193"/>
      <c r="AE176" s="182"/>
      <c r="AF176" s="182"/>
      <c r="AG176" s="182"/>
      <c r="AH176" s="182"/>
      <c r="AI176" s="180"/>
      <c r="AJ176" s="180"/>
      <c r="AK176" s="180"/>
      <c r="AL176" s="180"/>
      <c r="AM176" s="180"/>
      <c r="AN176" s="180"/>
      <c r="AO176" s="180"/>
      <c r="AP176" s="180"/>
      <c r="AQ176" s="180"/>
      <c r="AR176" s="180"/>
      <c r="AS176" s="180"/>
      <c r="AT176" s="180"/>
      <c r="AU176" s="180"/>
      <c r="AV176" s="180"/>
      <c r="AW176" s="180"/>
      <c r="AX176" s="180"/>
      <c r="AY176" s="180"/>
      <c r="AZ176" s="180"/>
      <c r="BA176" s="180"/>
      <c r="BB176" s="180"/>
      <c r="BC176" s="180"/>
      <c r="BD176" s="180"/>
      <c r="BE176" s="180"/>
      <c r="BF176" s="180"/>
      <c r="BG176" s="180"/>
      <c r="BH176" s="180"/>
      <c r="BI176" s="180"/>
    </row>
    <row r="177" spans="1:61" s="216" customFormat="1" ht="16.5" customHeight="1">
      <c r="A177" s="183"/>
      <c r="B177" s="183"/>
      <c r="C177" s="183"/>
      <c r="D177" s="180"/>
      <c r="E177" s="236"/>
      <c r="F177" s="127">
        <f t="shared" ca="1" si="2"/>
        <v>2026</v>
      </c>
      <c r="G177" s="180"/>
      <c r="H177" s="183"/>
      <c r="I177" s="183"/>
      <c r="J177" s="174"/>
      <c r="K177" s="183"/>
      <c r="L177" s="183"/>
      <c r="M177" s="183"/>
      <c r="N177" s="184"/>
      <c r="O177" s="183"/>
      <c r="P177" s="183"/>
      <c r="Q177" s="176"/>
      <c r="R177" s="186"/>
      <c r="S177" s="176"/>
      <c r="T177" s="236"/>
      <c r="U177" s="175"/>
      <c r="V177" s="240"/>
      <c r="W177" s="175"/>
      <c r="X177" s="183"/>
      <c r="Y177" s="183"/>
      <c r="Z177" s="182"/>
      <c r="AA177" s="183"/>
      <c r="AB177" s="182"/>
      <c r="AC177" s="182"/>
      <c r="AD177" s="193"/>
      <c r="AE177" s="182"/>
      <c r="AF177" s="182"/>
      <c r="AG177" s="182"/>
      <c r="AH177" s="182"/>
    </row>
    <row r="178" spans="1:61" s="216" customFormat="1" ht="16.5" customHeight="1">
      <c r="A178" s="183"/>
      <c r="B178" s="183"/>
      <c r="C178" s="183"/>
      <c r="D178" s="180"/>
      <c r="E178" s="236"/>
      <c r="F178" s="127">
        <f t="shared" ca="1" si="2"/>
        <v>2026</v>
      </c>
      <c r="G178" s="180"/>
      <c r="H178" s="183"/>
      <c r="I178" s="183"/>
      <c r="J178" s="174"/>
      <c r="K178" s="183"/>
      <c r="L178" s="183"/>
      <c r="M178" s="183"/>
      <c r="N178" s="184"/>
      <c r="O178" s="183"/>
      <c r="P178" s="183"/>
      <c r="Q178" s="176"/>
      <c r="R178" s="186"/>
      <c r="S178" s="176"/>
      <c r="T178" s="236"/>
      <c r="U178" s="175"/>
      <c r="V178" s="240"/>
      <c r="W178" s="175"/>
      <c r="X178" s="183"/>
      <c r="Y178" s="183"/>
      <c r="Z178" s="182"/>
      <c r="AA178" s="185"/>
      <c r="AB178" s="182"/>
      <c r="AC178" s="182"/>
      <c r="AD178" s="193"/>
      <c r="AE178" s="182"/>
      <c r="AF178" s="182"/>
      <c r="AG178" s="182"/>
      <c r="AH178" s="182"/>
    </row>
    <row r="179" spans="1:61" s="216" customFormat="1" ht="16.5" customHeight="1">
      <c r="A179" s="185"/>
      <c r="B179" s="185"/>
      <c r="C179" s="185"/>
      <c r="D179" s="180"/>
      <c r="E179" s="236"/>
      <c r="F179" s="127">
        <f t="shared" ca="1" si="2"/>
        <v>2026</v>
      </c>
      <c r="G179" s="180"/>
      <c r="H179" s="183"/>
      <c r="I179" s="183"/>
      <c r="J179" s="174"/>
      <c r="K179" s="183"/>
      <c r="L179" s="183"/>
      <c r="M179" s="183"/>
      <c r="N179" s="184"/>
      <c r="O179" s="183"/>
      <c r="P179" s="183"/>
      <c r="Q179" s="176"/>
      <c r="R179" s="186"/>
      <c r="S179" s="176"/>
      <c r="T179" s="236"/>
      <c r="U179" s="175"/>
      <c r="V179" s="240"/>
      <c r="W179" s="175"/>
      <c r="X179" s="183"/>
      <c r="Y179" s="183"/>
      <c r="Z179" s="182"/>
      <c r="AA179" s="183"/>
      <c r="AB179" s="182"/>
      <c r="AC179" s="182"/>
      <c r="AD179" s="193"/>
      <c r="AE179" s="182"/>
      <c r="AF179" s="182"/>
      <c r="AG179" s="182"/>
      <c r="AH179" s="182"/>
    </row>
    <row r="180" spans="1:61" s="216" customFormat="1" ht="16.5" customHeight="1">
      <c r="A180" s="183"/>
      <c r="B180" s="185"/>
      <c r="C180" s="183"/>
      <c r="D180" s="180"/>
      <c r="E180" s="236"/>
      <c r="F180" s="127">
        <f t="shared" ca="1" si="2"/>
        <v>2026</v>
      </c>
      <c r="G180" s="180"/>
      <c r="H180" s="183"/>
      <c r="I180" s="183"/>
      <c r="J180" s="174"/>
      <c r="K180" s="183"/>
      <c r="L180" s="183"/>
      <c r="M180" s="183"/>
      <c r="N180" s="184"/>
      <c r="O180" s="183"/>
      <c r="P180" s="183"/>
      <c r="Q180" s="176"/>
      <c r="R180" s="186"/>
      <c r="S180" s="176"/>
      <c r="T180" s="236"/>
      <c r="U180" s="175"/>
      <c r="V180" s="240"/>
      <c r="W180" s="175"/>
      <c r="X180" s="183"/>
      <c r="Y180" s="183"/>
      <c r="Z180" s="182"/>
      <c r="AA180" s="183"/>
      <c r="AB180" s="182"/>
      <c r="AC180" s="182"/>
      <c r="AD180" s="193"/>
      <c r="AE180" s="182"/>
      <c r="AF180" s="182"/>
      <c r="AG180" s="182"/>
      <c r="AH180" s="182"/>
      <c r="AI180" s="222"/>
      <c r="AJ180" s="222"/>
      <c r="AK180" s="222"/>
      <c r="AL180" s="222"/>
      <c r="AM180" s="222"/>
      <c r="AN180" s="222"/>
      <c r="AO180" s="222"/>
      <c r="AP180" s="222"/>
      <c r="AQ180" s="222"/>
      <c r="AR180" s="222"/>
      <c r="AS180" s="222"/>
      <c r="AT180" s="222"/>
      <c r="AU180" s="222"/>
      <c r="AV180" s="222"/>
      <c r="AW180" s="222"/>
      <c r="AX180" s="222"/>
      <c r="AY180" s="222"/>
      <c r="AZ180" s="222"/>
      <c r="BA180" s="222"/>
      <c r="BB180" s="222"/>
      <c r="BC180" s="222"/>
      <c r="BD180" s="222"/>
      <c r="BE180" s="222"/>
      <c r="BF180" s="222"/>
      <c r="BG180" s="222"/>
      <c r="BH180" s="222"/>
      <c r="BI180" s="222"/>
    </row>
    <row r="181" spans="1:61" s="216" customFormat="1" ht="16.5" customHeight="1">
      <c r="A181" s="183"/>
      <c r="B181" s="185"/>
      <c r="C181" s="183"/>
      <c r="D181" s="180"/>
      <c r="E181" s="236"/>
      <c r="F181" s="127">
        <f t="shared" ca="1" si="2"/>
        <v>2026</v>
      </c>
      <c r="G181" s="180"/>
      <c r="H181" s="183"/>
      <c r="I181" s="183"/>
      <c r="J181" s="174"/>
      <c r="K181" s="183"/>
      <c r="L181" s="183"/>
      <c r="M181" s="183"/>
      <c r="N181" s="184"/>
      <c r="O181" s="183"/>
      <c r="P181" s="183"/>
      <c r="Q181" s="176"/>
      <c r="R181" s="186"/>
      <c r="S181" s="176"/>
      <c r="T181" s="236"/>
      <c r="U181" s="175"/>
      <c r="V181" s="240"/>
      <c r="W181" s="175"/>
      <c r="X181" s="183"/>
      <c r="Y181" s="183"/>
      <c r="Z181" s="182"/>
      <c r="AA181" s="183"/>
      <c r="AB181" s="182"/>
      <c r="AC181" s="182"/>
      <c r="AD181" s="193"/>
      <c r="AE181" s="182"/>
      <c r="AF181" s="182"/>
      <c r="AG181" s="182"/>
      <c r="AH181" s="182"/>
      <c r="AI181" s="222"/>
      <c r="AJ181" s="222"/>
      <c r="AK181" s="222"/>
      <c r="AL181" s="222"/>
      <c r="AM181" s="222"/>
      <c r="AN181" s="222"/>
      <c r="AO181" s="222"/>
      <c r="AP181" s="222"/>
      <c r="AQ181" s="222"/>
      <c r="AR181" s="222"/>
      <c r="AS181" s="222"/>
      <c r="AT181" s="222"/>
      <c r="AU181" s="222"/>
      <c r="AV181" s="222"/>
      <c r="AW181" s="222"/>
      <c r="AX181" s="222"/>
      <c r="AY181" s="222"/>
      <c r="AZ181" s="222"/>
      <c r="BA181" s="222"/>
      <c r="BB181" s="222"/>
      <c r="BC181" s="222"/>
      <c r="BD181" s="222"/>
      <c r="BE181" s="222"/>
      <c r="BF181" s="222"/>
      <c r="BG181" s="222"/>
      <c r="BH181" s="222"/>
      <c r="BI181" s="222"/>
    </row>
    <row r="182" spans="1:61" s="216" customFormat="1" ht="16.5" customHeight="1">
      <c r="A182" s="183"/>
      <c r="B182" s="185"/>
      <c r="C182" s="183"/>
      <c r="D182" s="180"/>
      <c r="E182" s="236"/>
      <c r="F182" s="127">
        <f t="shared" ca="1" si="2"/>
        <v>2026</v>
      </c>
      <c r="G182" s="180"/>
      <c r="H182" s="183"/>
      <c r="I182" s="183"/>
      <c r="J182" s="174"/>
      <c r="K182" s="183"/>
      <c r="L182" s="183"/>
      <c r="M182" s="183"/>
      <c r="N182" s="184"/>
      <c r="O182" s="183"/>
      <c r="P182" s="183"/>
      <c r="Q182" s="176"/>
      <c r="R182" s="186"/>
      <c r="S182" s="176"/>
      <c r="T182" s="236"/>
      <c r="U182" s="175"/>
      <c r="V182" s="240"/>
      <c r="W182" s="175"/>
      <c r="X182" s="183"/>
      <c r="Y182" s="183"/>
      <c r="Z182" s="182"/>
      <c r="AA182" s="183"/>
      <c r="AB182" s="182"/>
      <c r="AC182" s="182"/>
      <c r="AD182" s="193"/>
      <c r="AE182" s="182"/>
      <c r="AF182" s="182"/>
      <c r="AG182" s="182"/>
      <c r="AH182" s="182"/>
      <c r="AI182" s="222"/>
      <c r="AJ182" s="222"/>
      <c r="AK182" s="222"/>
      <c r="AL182" s="222"/>
      <c r="AM182" s="222"/>
      <c r="AN182" s="222"/>
      <c r="AO182" s="222"/>
      <c r="AP182" s="222"/>
      <c r="AQ182" s="222"/>
      <c r="AR182" s="222"/>
      <c r="AS182" s="222"/>
      <c r="AT182" s="222"/>
      <c r="AU182" s="222"/>
      <c r="AV182" s="222"/>
      <c r="AW182" s="222"/>
      <c r="AX182" s="222"/>
      <c r="AY182" s="222"/>
      <c r="AZ182" s="222"/>
      <c r="BA182" s="222"/>
      <c r="BB182" s="222"/>
      <c r="BC182" s="222"/>
      <c r="BD182" s="222"/>
      <c r="BE182" s="222"/>
      <c r="BF182" s="222"/>
      <c r="BG182" s="222"/>
      <c r="BH182" s="222"/>
      <c r="BI182" s="222"/>
    </row>
    <row r="183" spans="1:61" s="242" customFormat="1" ht="16.5" customHeight="1">
      <c r="A183" s="183"/>
      <c r="B183" s="183"/>
      <c r="C183" s="183"/>
      <c r="D183" s="180"/>
      <c r="E183" s="236"/>
      <c r="F183" s="127">
        <f t="shared" ca="1" si="2"/>
        <v>2026</v>
      </c>
      <c r="G183" s="180"/>
      <c r="H183" s="183"/>
      <c r="I183" s="183"/>
      <c r="J183" s="174"/>
      <c r="K183" s="183"/>
      <c r="L183" s="183"/>
      <c r="M183" s="183"/>
      <c r="N183" s="184"/>
      <c r="O183" s="183"/>
      <c r="P183" s="183"/>
      <c r="Q183" s="176"/>
      <c r="R183" s="186"/>
      <c r="S183" s="176"/>
      <c r="T183" s="236"/>
      <c r="U183" s="175"/>
      <c r="V183" s="240"/>
      <c r="W183" s="175"/>
      <c r="X183" s="183"/>
      <c r="Y183" s="183"/>
      <c r="Z183" s="180"/>
      <c r="AA183" s="183"/>
      <c r="AB183" s="180"/>
      <c r="AC183" s="180"/>
      <c r="AD183" s="183"/>
      <c r="AE183" s="180"/>
      <c r="AF183" s="180"/>
      <c r="AG183" s="180"/>
      <c r="AH183" s="180"/>
      <c r="AI183" s="180"/>
      <c r="AJ183" s="180"/>
      <c r="AK183" s="180"/>
      <c r="AL183" s="180"/>
      <c r="AM183" s="180"/>
      <c r="AN183" s="180"/>
      <c r="AO183" s="180"/>
      <c r="AP183" s="180"/>
      <c r="AQ183" s="180"/>
      <c r="AR183" s="180"/>
      <c r="AS183" s="180"/>
      <c r="AT183" s="180"/>
      <c r="AU183" s="180"/>
      <c r="AV183" s="180"/>
      <c r="AW183" s="180"/>
      <c r="AX183" s="180"/>
      <c r="AY183" s="180"/>
      <c r="AZ183" s="180"/>
      <c r="BA183" s="180"/>
      <c r="BB183" s="180"/>
      <c r="BC183" s="180"/>
      <c r="BD183" s="180"/>
      <c r="BE183" s="180"/>
      <c r="BF183" s="180"/>
      <c r="BG183" s="180"/>
      <c r="BH183" s="180"/>
      <c r="BI183" s="180"/>
    </row>
    <row r="184" spans="1:61" s="216" customFormat="1" ht="16.5" customHeight="1">
      <c r="A184" s="148"/>
      <c r="B184" s="148"/>
      <c r="C184" s="148"/>
      <c r="D184" s="180"/>
      <c r="E184" s="236"/>
      <c r="F184" s="127">
        <f t="shared" ref="F184:F192" ca="1" si="3">(YEAR(NOW())-E184)</f>
        <v>2026</v>
      </c>
      <c r="G184" s="180"/>
      <c r="H184" s="148"/>
      <c r="I184" s="148"/>
      <c r="J184" s="174"/>
      <c r="K184" s="148"/>
      <c r="L184" s="183"/>
      <c r="M184" s="183"/>
      <c r="N184" s="184"/>
      <c r="O184" s="148"/>
      <c r="P184" s="148"/>
      <c r="Q184" s="235"/>
      <c r="R184" s="186"/>
      <c r="S184" s="235"/>
      <c r="T184" s="247"/>
      <c r="U184" s="175"/>
      <c r="V184" s="237"/>
      <c r="W184" s="238"/>
      <c r="X184" s="183"/>
      <c r="Y184" s="183"/>
      <c r="Z184" s="182"/>
      <c r="AA184" s="183"/>
      <c r="AB184" s="182"/>
      <c r="AC184" s="182"/>
      <c r="AD184" s="193"/>
      <c r="AE184" s="182"/>
      <c r="AF184" s="182"/>
      <c r="AG184" s="182"/>
      <c r="AH184" s="182"/>
      <c r="AI184" s="222"/>
      <c r="AJ184" s="222"/>
      <c r="AK184" s="222"/>
      <c r="AL184" s="222"/>
      <c r="AM184" s="222"/>
      <c r="AN184" s="222"/>
      <c r="AO184" s="222"/>
      <c r="AP184" s="222"/>
      <c r="AQ184" s="222"/>
      <c r="AR184" s="222"/>
      <c r="AS184" s="222"/>
      <c r="AT184" s="222"/>
      <c r="AU184" s="222"/>
      <c r="AV184" s="222"/>
      <c r="AW184" s="222"/>
      <c r="AX184" s="222"/>
      <c r="AY184" s="222"/>
      <c r="AZ184" s="222"/>
      <c r="BA184" s="222"/>
      <c r="BB184" s="222"/>
      <c r="BC184" s="222"/>
      <c r="BD184" s="222"/>
      <c r="BE184" s="222"/>
      <c r="BF184" s="222"/>
      <c r="BG184" s="222"/>
      <c r="BH184" s="222"/>
      <c r="BI184" s="222"/>
    </row>
    <row r="185" spans="1:61" ht="16.5" customHeight="1">
      <c r="A185" s="148"/>
      <c r="B185" s="146"/>
      <c r="C185" s="146"/>
      <c r="D185" s="125"/>
      <c r="E185" s="136"/>
      <c r="F185" s="127">
        <f t="shared" ca="1" si="3"/>
        <v>2026</v>
      </c>
      <c r="G185" s="125"/>
      <c r="H185" s="146"/>
      <c r="I185" s="146"/>
      <c r="J185" s="174"/>
      <c r="K185" s="146"/>
      <c r="L185" s="130"/>
      <c r="M185" s="130"/>
      <c r="N185" s="134"/>
      <c r="O185" s="146"/>
      <c r="P185" s="146"/>
      <c r="Q185" s="150"/>
      <c r="R185" s="143"/>
      <c r="S185" s="150"/>
      <c r="T185" s="149"/>
      <c r="U185" s="139"/>
      <c r="V185" s="145"/>
      <c r="W185" s="144"/>
      <c r="X185" s="130"/>
      <c r="Y185" s="130"/>
      <c r="AA185" s="130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  <c r="BI185" s="147"/>
    </row>
    <row r="186" spans="1:61" ht="16.5" customHeight="1">
      <c r="A186" s="148"/>
      <c r="B186" s="146"/>
      <c r="C186" s="146"/>
      <c r="D186" s="125"/>
      <c r="E186" s="136"/>
      <c r="F186" s="127">
        <f t="shared" ca="1" si="3"/>
        <v>2026</v>
      </c>
      <c r="G186" s="125"/>
      <c r="H186" s="146"/>
      <c r="I186" s="146"/>
      <c r="J186" s="174"/>
      <c r="K186" s="146"/>
      <c r="L186" s="130"/>
      <c r="M186" s="130"/>
      <c r="N186" s="134"/>
      <c r="O186" s="146"/>
      <c r="P186" s="146"/>
      <c r="Q186" s="150"/>
      <c r="R186" s="143"/>
      <c r="S186" s="150"/>
      <c r="T186" s="149"/>
      <c r="U186" s="139"/>
      <c r="V186" s="145"/>
      <c r="W186" s="144"/>
      <c r="X186" s="130"/>
      <c r="Y186" s="130"/>
      <c r="AA186" s="130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</row>
    <row r="187" spans="1:61" ht="16.5" customHeight="1">
      <c r="A187" s="148"/>
      <c r="B187" s="146"/>
      <c r="C187" s="146"/>
      <c r="D187" s="125"/>
      <c r="E187" s="136"/>
      <c r="F187" s="127">
        <f t="shared" ca="1" si="3"/>
        <v>2026</v>
      </c>
      <c r="G187" s="125"/>
      <c r="H187" s="146"/>
      <c r="I187" s="146"/>
      <c r="J187" s="174"/>
      <c r="K187" s="146"/>
      <c r="L187" s="130"/>
      <c r="M187" s="130"/>
      <c r="N187" s="134"/>
      <c r="O187" s="146"/>
      <c r="P187" s="146"/>
      <c r="Q187" s="150"/>
      <c r="R187" s="143"/>
      <c r="S187" s="150"/>
      <c r="T187" s="149"/>
      <c r="U187" s="139"/>
      <c r="V187" s="145"/>
      <c r="W187" s="144"/>
      <c r="X187" s="130"/>
      <c r="Y187" s="130"/>
      <c r="AA187" s="130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</row>
    <row r="188" spans="1:61" ht="16.5" customHeight="1">
      <c r="A188" s="148"/>
      <c r="B188" s="146"/>
      <c r="C188" s="146"/>
      <c r="D188" s="125"/>
      <c r="E188" s="136"/>
      <c r="F188" s="127">
        <f t="shared" ca="1" si="3"/>
        <v>2026</v>
      </c>
      <c r="G188" s="125"/>
      <c r="H188" s="146"/>
      <c r="I188" s="146"/>
      <c r="J188" s="174"/>
      <c r="K188" s="146"/>
      <c r="L188" s="130"/>
      <c r="M188" s="130"/>
      <c r="N188" s="134"/>
      <c r="O188" s="146"/>
      <c r="P188" s="146"/>
      <c r="Q188" s="150"/>
      <c r="R188" s="143"/>
      <c r="S188" s="150"/>
      <c r="T188" s="149"/>
      <c r="U188" s="139"/>
      <c r="V188" s="145"/>
      <c r="W188" s="144"/>
      <c r="X188" s="130"/>
      <c r="Y188" s="130"/>
      <c r="AA188" s="130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</row>
    <row r="189" spans="1:61" ht="16.5" customHeight="1">
      <c r="A189" s="148"/>
      <c r="B189" s="146"/>
      <c r="C189" s="146"/>
      <c r="D189" s="125"/>
      <c r="E189" s="136"/>
      <c r="F189" s="127">
        <f t="shared" ca="1" si="3"/>
        <v>2026</v>
      </c>
      <c r="G189" s="125"/>
      <c r="H189" s="146"/>
      <c r="I189" s="146"/>
      <c r="J189" s="174"/>
      <c r="K189" s="146"/>
      <c r="L189" s="130"/>
      <c r="M189" s="130"/>
      <c r="N189" s="134"/>
      <c r="O189" s="146"/>
      <c r="P189" s="146"/>
      <c r="Q189" s="150"/>
      <c r="R189" s="143"/>
      <c r="S189" s="150"/>
      <c r="T189" s="149"/>
      <c r="U189" s="139"/>
      <c r="V189" s="145"/>
      <c r="W189" s="144"/>
      <c r="X189" s="130"/>
      <c r="Y189" s="130"/>
      <c r="AA189" s="130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</row>
    <row r="190" spans="1:61" ht="16.5" customHeight="1">
      <c r="A190" s="148"/>
      <c r="B190" s="146"/>
      <c r="C190" s="146"/>
      <c r="D190" s="125"/>
      <c r="E190" s="136"/>
      <c r="F190" s="127">
        <f t="shared" ca="1" si="3"/>
        <v>2026</v>
      </c>
      <c r="G190" s="125"/>
      <c r="H190" s="146"/>
      <c r="I190" s="146"/>
      <c r="J190" s="174"/>
      <c r="K190" s="146"/>
      <c r="L190" s="130"/>
      <c r="M190" s="130"/>
      <c r="N190" s="134"/>
      <c r="O190" s="146"/>
      <c r="P190" s="146"/>
      <c r="Q190" s="150"/>
      <c r="R190" s="143"/>
      <c r="S190" s="150"/>
      <c r="T190" s="149"/>
      <c r="U190" s="139"/>
      <c r="V190" s="145"/>
      <c r="W190" s="144"/>
      <c r="X190" s="130"/>
      <c r="Y190" s="130"/>
      <c r="AA190" s="130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</row>
    <row r="191" spans="1:61" ht="16.5" customHeight="1">
      <c r="A191" s="148"/>
      <c r="B191" s="146"/>
      <c r="C191" s="146"/>
      <c r="D191" s="125"/>
      <c r="E191" s="136"/>
      <c r="F191" s="127">
        <f t="shared" ca="1" si="3"/>
        <v>2026</v>
      </c>
      <c r="G191" s="125"/>
      <c r="H191" s="146"/>
      <c r="I191" s="146"/>
      <c r="J191" s="174"/>
      <c r="K191" s="146"/>
      <c r="L191" s="130"/>
      <c r="M191" s="130"/>
      <c r="N191" s="134"/>
      <c r="O191" s="146"/>
      <c r="P191" s="146"/>
      <c r="Q191" s="150"/>
      <c r="R191" s="143"/>
      <c r="S191" s="150"/>
      <c r="T191" s="149"/>
      <c r="U191" s="139"/>
      <c r="V191" s="145"/>
      <c r="W191" s="144"/>
      <c r="X191" s="130"/>
      <c r="Y191" s="130"/>
      <c r="AA191" s="130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</row>
    <row r="192" spans="1:61" ht="16.5" customHeight="1">
      <c r="A192" s="148"/>
      <c r="B192" s="146"/>
      <c r="C192" s="146"/>
      <c r="D192" s="125"/>
      <c r="E192" s="136"/>
      <c r="F192" s="127">
        <f t="shared" ca="1" si="3"/>
        <v>2026</v>
      </c>
      <c r="G192" s="125"/>
      <c r="H192" s="146"/>
      <c r="I192" s="146"/>
      <c r="J192" s="174"/>
      <c r="K192" s="146"/>
      <c r="L192" s="130"/>
      <c r="M192" s="130"/>
      <c r="N192" s="134"/>
      <c r="O192" s="146"/>
      <c r="P192" s="146"/>
      <c r="Q192" s="150"/>
      <c r="R192" s="143"/>
      <c r="S192" s="150"/>
      <c r="T192" s="149"/>
      <c r="U192" s="139"/>
      <c r="V192" s="145"/>
      <c r="W192" s="144"/>
      <c r="X192" s="130"/>
      <c r="Y192" s="130"/>
      <c r="AA192" s="130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</row>
    <row r="193" spans="1:61" ht="16.5" customHeight="1">
      <c r="A193" s="148"/>
      <c r="B193" s="146"/>
      <c r="C193" s="146"/>
      <c r="D193" s="125"/>
      <c r="E193" s="136"/>
      <c r="F193" s="127">
        <f t="shared" ref="F193:F256" ca="1" si="4">(YEAR(NOW())-E193)</f>
        <v>2026</v>
      </c>
      <c r="G193" s="125"/>
      <c r="H193" s="146"/>
      <c r="I193" s="146"/>
      <c r="J193" s="174"/>
      <c r="K193" s="146"/>
      <c r="L193" s="130"/>
      <c r="M193" s="130"/>
      <c r="N193" s="134"/>
      <c r="O193" s="146"/>
      <c r="P193" s="146"/>
      <c r="Q193" s="150"/>
      <c r="R193" s="143"/>
      <c r="S193" s="150"/>
      <c r="T193" s="149"/>
      <c r="U193" s="139"/>
      <c r="V193" s="145"/>
      <c r="W193" s="144"/>
      <c r="X193" s="130"/>
      <c r="Y193" s="130"/>
      <c r="AA193" s="130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</row>
    <row r="194" spans="1:61" ht="16.5" customHeight="1">
      <c r="A194" s="148"/>
      <c r="B194" s="146"/>
      <c r="C194" s="146"/>
      <c r="D194" s="125"/>
      <c r="E194" s="136"/>
      <c r="F194" s="127">
        <f t="shared" ca="1" si="4"/>
        <v>2026</v>
      </c>
      <c r="G194" s="125"/>
      <c r="H194" s="146"/>
      <c r="I194" s="146"/>
      <c r="J194" s="174"/>
      <c r="K194" s="146"/>
      <c r="L194" s="130"/>
      <c r="M194" s="130"/>
      <c r="N194" s="134"/>
      <c r="O194" s="146"/>
      <c r="P194" s="146"/>
      <c r="Q194" s="150"/>
      <c r="R194" s="143"/>
      <c r="S194" s="150"/>
      <c r="T194" s="149"/>
      <c r="U194" s="139"/>
      <c r="V194" s="145"/>
      <c r="W194" s="144"/>
      <c r="X194" s="130"/>
      <c r="Y194" s="130"/>
      <c r="AA194" s="130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</row>
    <row r="195" spans="1:61" ht="16.5" customHeight="1">
      <c r="A195" s="148"/>
      <c r="B195" s="146"/>
      <c r="C195" s="146"/>
      <c r="D195" s="125"/>
      <c r="E195" s="136"/>
      <c r="F195" s="127">
        <f t="shared" ca="1" si="4"/>
        <v>2026</v>
      </c>
      <c r="G195" s="125"/>
      <c r="H195" s="146"/>
      <c r="I195" s="146"/>
      <c r="J195" s="174"/>
      <c r="K195" s="146"/>
      <c r="L195" s="130"/>
      <c r="M195" s="130"/>
      <c r="N195" s="134"/>
      <c r="O195" s="146"/>
      <c r="P195" s="146"/>
      <c r="Q195" s="150"/>
      <c r="R195" s="143"/>
      <c r="S195" s="150"/>
      <c r="T195" s="149"/>
      <c r="U195" s="139"/>
      <c r="V195" s="145"/>
      <c r="W195" s="144"/>
      <c r="X195" s="130"/>
      <c r="Y195" s="130"/>
      <c r="AA195" s="130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  <c r="BI195" s="147"/>
    </row>
    <row r="196" spans="1:61" ht="16.5" customHeight="1">
      <c r="A196" s="148"/>
      <c r="B196" s="146"/>
      <c r="C196" s="146"/>
      <c r="D196" s="125"/>
      <c r="E196" s="136"/>
      <c r="F196" s="127">
        <f t="shared" ca="1" si="4"/>
        <v>2026</v>
      </c>
      <c r="G196" s="125"/>
      <c r="H196" s="146"/>
      <c r="I196" s="146"/>
      <c r="J196" s="174"/>
      <c r="K196" s="146"/>
      <c r="L196" s="130"/>
      <c r="M196" s="130"/>
      <c r="N196" s="134"/>
      <c r="O196" s="146"/>
      <c r="P196" s="146"/>
      <c r="Q196" s="150"/>
      <c r="R196" s="143"/>
      <c r="S196" s="150"/>
      <c r="T196" s="149"/>
      <c r="U196" s="139"/>
      <c r="V196" s="145"/>
      <c r="W196" s="144"/>
      <c r="X196" s="130"/>
      <c r="Y196" s="130"/>
      <c r="AA196" s="130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  <c r="BI196" s="147"/>
    </row>
    <row r="197" spans="1:61" ht="16.5" customHeight="1">
      <c r="A197" s="148"/>
      <c r="B197" s="146"/>
      <c r="C197" s="146"/>
      <c r="D197" s="125"/>
      <c r="E197" s="136"/>
      <c r="F197" s="127">
        <f t="shared" ca="1" si="4"/>
        <v>2026</v>
      </c>
      <c r="G197" s="125"/>
      <c r="H197" s="146"/>
      <c r="I197" s="146"/>
      <c r="J197" s="174"/>
      <c r="K197" s="146"/>
      <c r="L197" s="130"/>
      <c r="M197" s="130"/>
      <c r="N197" s="134"/>
      <c r="O197" s="146"/>
      <c r="P197" s="146"/>
      <c r="Q197" s="150"/>
      <c r="R197" s="143"/>
      <c r="S197" s="150"/>
      <c r="T197" s="149"/>
      <c r="U197" s="139"/>
      <c r="V197" s="145"/>
      <c r="W197" s="144"/>
      <c r="X197" s="130"/>
      <c r="Y197" s="130"/>
      <c r="AA197" s="130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  <c r="BI197" s="147"/>
    </row>
    <row r="198" spans="1:61" ht="16.5" customHeight="1">
      <c r="A198" s="148"/>
      <c r="B198" s="146"/>
      <c r="C198" s="146"/>
      <c r="D198" s="125"/>
      <c r="E198" s="136"/>
      <c r="F198" s="127">
        <f t="shared" ca="1" si="4"/>
        <v>2026</v>
      </c>
      <c r="G198" s="125"/>
      <c r="H198" s="146"/>
      <c r="I198" s="146"/>
      <c r="J198" s="174"/>
      <c r="K198" s="146"/>
      <c r="L198" s="130"/>
      <c r="M198" s="130"/>
      <c r="N198" s="134"/>
      <c r="O198" s="146"/>
      <c r="P198" s="146"/>
      <c r="Q198" s="150"/>
      <c r="R198" s="143"/>
      <c r="S198" s="150"/>
      <c r="T198" s="149"/>
      <c r="U198" s="139"/>
      <c r="V198" s="145"/>
      <c r="W198" s="144"/>
      <c r="X198" s="130"/>
      <c r="Y198" s="130"/>
      <c r="AA198" s="130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  <c r="BI198" s="147"/>
    </row>
    <row r="199" spans="1:61" ht="16.5" customHeight="1">
      <c r="A199" s="148"/>
      <c r="B199" s="146"/>
      <c r="C199" s="146"/>
      <c r="D199" s="125"/>
      <c r="E199" s="136"/>
      <c r="F199" s="127">
        <f t="shared" ca="1" si="4"/>
        <v>2026</v>
      </c>
      <c r="G199" s="125"/>
      <c r="H199" s="146"/>
      <c r="I199" s="146"/>
      <c r="J199" s="174"/>
      <c r="K199" s="146"/>
      <c r="L199" s="130"/>
      <c r="M199" s="130"/>
      <c r="N199" s="134"/>
      <c r="O199" s="146"/>
      <c r="P199" s="146"/>
      <c r="Q199" s="150"/>
      <c r="R199" s="143"/>
      <c r="S199" s="150"/>
      <c r="T199" s="149"/>
      <c r="U199" s="139"/>
      <c r="V199" s="145"/>
      <c r="W199" s="144"/>
      <c r="X199" s="130"/>
      <c r="Y199" s="130"/>
      <c r="AA199" s="130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  <c r="BI199" s="147"/>
    </row>
    <row r="200" spans="1:61" ht="16.5" customHeight="1">
      <c r="A200" s="148"/>
      <c r="B200" s="146"/>
      <c r="C200" s="146"/>
      <c r="D200" s="125"/>
      <c r="E200" s="136"/>
      <c r="F200" s="127">
        <f t="shared" ca="1" si="4"/>
        <v>2026</v>
      </c>
      <c r="G200" s="125"/>
      <c r="H200" s="146"/>
      <c r="I200" s="146"/>
      <c r="J200" s="174"/>
      <c r="K200" s="146"/>
      <c r="L200" s="130"/>
      <c r="M200" s="130"/>
      <c r="N200" s="134"/>
      <c r="O200" s="146"/>
      <c r="P200" s="146"/>
      <c r="Q200" s="150"/>
      <c r="R200" s="143"/>
      <c r="S200" s="150"/>
      <c r="T200" s="149"/>
      <c r="U200" s="139"/>
      <c r="V200" s="145"/>
      <c r="W200" s="144"/>
      <c r="X200" s="130"/>
      <c r="Y200" s="130"/>
      <c r="AA200" s="130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  <c r="BI200" s="147"/>
    </row>
    <row r="201" spans="1:61" ht="16.5" customHeight="1">
      <c r="A201" s="148"/>
      <c r="B201" s="146"/>
      <c r="C201" s="146"/>
      <c r="D201" s="125"/>
      <c r="E201" s="136"/>
      <c r="F201" s="127">
        <f t="shared" ca="1" si="4"/>
        <v>2026</v>
      </c>
      <c r="G201" s="125"/>
      <c r="H201" s="146"/>
      <c r="I201" s="146"/>
      <c r="J201" s="174"/>
      <c r="K201" s="146"/>
      <c r="L201" s="130"/>
      <c r="M201" s="130"/>
      <c r="N201" s="134"/>
      <c r="O201" s="146"/>
      <c r="P201" s="146"/>
      <c r="Q201" s="150"/>
      <c r="R201" s="143"/>
      <c r="S201" s="150"/>
      <c r="T201" s="149"/>
      <c r="U201" s="139"/>
      <c r="V201" s="145"/>
      <c r="W201" s="144"/>
      <c r="X201" s="130"/>
      <c r="Y201" s="130"/>
      <c r="AA201" s="130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  <c r="BI201" s="147"/>
    </row>
    <row r="202" spans="1:61" ht="16.5" customHeight="1">
      <c r="A202" s="148"/>
      <c r="B202" s="146"/>
      <c r="C202" s="146"/>
      <c r="D202" s="125"/>
      <c r="E202" s="136"/>
      <c r="F202" s="127">
        <f t="shared" ca="1" si="4"/>
        <v>2026</v>
      </c>
      <c r="G202" s="125"/>
      <c r="H202" s="146"/>
      <c r="I202" s="146"/>
      <c r="J202" s="174"/>
      <c r="K202" s="146"/>
      <c r="L202" s="130"/>
      <c r="M202" s="130"/>
      <c r="N202" s="134"/>
      <c r="O202" s="146"/>
      <c r="P202" s="146"/>
      <c r="Q202" s="150"/>
      <c r="R202" s="143"/>
      <c r="S202" s="150"/>
      <c r="T202" s="149"/>
      <c r="U202" s="139"/>
      <c r="V202" s="145"/>
      <c r="W202" s="144"/>
      <c r="X202" s="130"/>
      <c r="Y202" s="130"/>
      <c r="AA202" s="130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  <c r="BI202" s="147"/>
    </row>
    <row r="203" spans="1:61" ht="16.5" customHeight="1">
      <c r="A203" s="148"/>
      <c r="B203" s="146"/>
      <c r="C203" s="146"/>
      <c r="D203" s="125"/>
      <c r="E203" s="136"/>
      <c r="F203" s="127">
        <f t="shared" ca="1" si="4"/>
        <v>2026</v>
      </c>
      <c r="G203" s="125"/>
      <c r="H203" s="146"/>
      <c r="I203" s="146"/>
      <c r="J203" s="174"/>
      <c r="K203" s="146"/>
      <c r="L203" s="130"/>
      <c r="M203" s="130"/>
      <c r="N203" s="134"/>
      <c r="O203" s="146"/>
      <c r="P203" s="146"/>
      <c r="Q203" s="150"/>
      <c r="R203" s="143"/>
      <c r="S203" s="150"/>
      <c r="T203" s="149"/>
      <c r="U203" s="139"/>
      <c r="V203" s="145"/>
      <c r="W203" s="144"/>
      <c r="X203" s="130"/>
      <c r="Y203" s="130"/>
      <c r="AA203" s="130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  <c r="BI203" s="147"/>
    </row>
    <row r="204" spans="1:61" ht="16.5" customHeight="1">
      <c r="A204" s="148"/>
      <c r="B204" s="146"/>
      <c r="C204" s="146"/>
      <c r="D204" s="125"/>
      <c r="E204" s="136"/>
      <c r="F204" s="127">
        <f t="shared" ca="1" si="4"/>
        <v>2026</v>
      </c>
      <c r="G204" s="125"/>
      <c r="H204" s="146"/>
      <c r="I204" s="146"/>
      <c r="J204" s="174"/>
      <c r="K204" s="146"/>
      <c r="L204" s="130"/>
      <c r="M204" s="130"/>
      <c r="N204" s="134"/>
      <c r="O204" s="146"/>
      <c r="P204" s="146"/>
      <c r="Q204" s="150"/>
      <c r="R204" s="143"/>
      <c r="S204" s="150"/>
      <c r="T204" s="149"/>
      <c r="U204" s="139"/>
      <c r="V204" s="145"/>
      <c r="W204" s="144"/>
      <c r="X204" s="130"/>
      <c r="Y204" s="130"/>
      <c r="AA204" s="130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</row>
    <row r="205" spans="1:61" ht="16.5" customHeight="1">
      <c r="A205" s="148"/>
      <c r="B205" s="146"/>
      <c r="C205" s="146"/>
      <c r="D205" s="125"/>
      <c r="E205" s="136"/>
      <c r="F205" s="127">
        <f t="shared" ca="1" si="4"/>
        <v>2026</v>
      </c>
      <c r="G205" s="125"/>
      <c r="H205" s="146"/>
      <c r="I205" s="146"/>
      <c r="J205" s="174"/>
      <c r="K205" s="146"/>
      <c r="L205" s="130"/>
      <c r="M205" s="130"/>
      <c r="N205" s="134"/>
      <c r="O205" s="146"/>
      <c r="P205" s="146"/>
      <c r="Q205" s="150"/>
      <c r="R205" s="143"/>
      <c r="S205" s="150"/>
      <c r="T205" s="149"/>
      <c r="U205" s="139"/>
      <c r="V205" s="145"/>
      <c r="W205" s="144"/>
      <c r="X205" s="130"/>
      <c r="Y205" s="130"/>
      <c r="AA205" s="130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</row>
    <row r="206" spans="1:61" ht="16.5" customHeight="1">
      <c r="A206" s="148"/>
      <c r="B206" s="146"/>
      <c r="C206" s="146"/>
      <c r="D206" s="125"/>
      <c r="E206" s="136"/>
      <c r="F206" s="127">
        <f t="shared" ca="1" si="4"/>
        <v>2026</v>
      </c>
      <c r="G206" s="125"/>
      <c r="H206" s="146"/>
      <c r="I206" s="146"/>
      <c r="J206" s="174"/>
      <c r="K206" s="146"/>
      <c r="L206" s="130"/>
      <c r="M206" s="130"/>
      <c r="N206" s="134"/>
      <c r="O206" s="146"/>
      <c r="P206" s="146"/>
      <c r="Q206" s="150"/>
      <c r="R206" s="143"/>
      <c r="S206" s="150"/>
      <c r="T206" s="149"/>
      <c r="U206" s="139"/>
      <c r="V206" s="145"/>
      <c r="W206" s="144"/>
      <c r="X206" s="130"/>
      <c r="Y206" s="130"/>
      <c r="AA206" s="130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</row>
    <row r="207" spans="1:61" ht="16.5" customHeight="1">
      <c r="A207" s="148"/>
      <c r="B207" s="146"/>
      <c r="C207" s="146"/>
      <c r="D207" s="125"/>
      <c r="E207" s="136"/>
      <c r="F207" s="127">
        <f t="shared" ca="1" si="4"/>
        <v>2026</v>
      </c>
      <c r="G207" s="125"/>
      <c r="H207" s="146"/>
      <c r="I207" s="146"/>
      <c r="J207" s="174"/>
      <c r="K207" s="146"/>
      <c r="L207" s="130"/>
      <c r="M207" s="130"/>
      <c r="N207" s="134"/>
      <c r="O207" s="146"/>
      <c r="P207" s="146"/>
      <c r="Q207" s="150"/>
      <c r="R207" s="143"/>
      <c r="S207" s="150"/>
      <c r="T207" s="149"/>
      <c r="U207" s="139"/>
      <c r="V207" s="145"/>
      <c r="W207" s="144"/>
      <c r="X207" s="130"/>
      <c r="Y207" s="130"/>
      <c r="AA207" s="130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</row>
    <row r="208" spans="1:61" ht="16.5" customHeight="1">
      <c r="A208" s="148"/>
      <c r="B208" s="146"/>
      <c r="C208" s="146"/>
      <c r="D208" s="125"/>
      <c r="E208" s="136"/>
      <c r="F208" s="127">
        <f t="shared" ca="1" si="4"/>
        <v>2026</v>
      </c>
      <c r="G208" s="125"/>
      <c r="H208" s="146"/>
      <c r="I208" s="146"/>
      <c r="J208" s="174"/>
      <c r="K208" s="146"/>
      <c r="L208" s="130"/>
      <c r="M208" s="130"/>
      <c r="N208" s="134"/>
      <c r="O208" s="146"/>
      <c r="P208" s="146"/>
      <c r="Q208" s="150"/>
      <c r="R208" s="143"/>
      <c r="S208" s="150"/>
      <c r="T208" s="149"/>
      <c r="U208" s="139"/>
      <c r="V208" s="145"/>
      <c r="W208" s="144"/>
      <c r="X208" s="130"/>
      <c r="Y208" s="130"/>
      <c r="AA208" s="130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</row>
    <row r="209" spans="1:61" ht="16.5" customHeight="1">
      <c r="A209" s="148"/>
      <c r="B209" s="146"/>
      <c r="C209" s="146"/>
      <c r="D209" s="125"/>
      <c r="E209" s="136"/>
      <c r="F209" s="127">
        <f t="shared" ca="1" si="4"/>
        <v>2026</v>
      </c>
      <c r="G209" s="125"/>
      <c r="H209" s="146"/>
      <c r="I209" s="146"/>
      <c r="J209" s="174"/>
      <c r="K209" s="146"/>
      <c r="L209" s="130"/>
      <c r="M209" s="130"/>
      <c r="N209" s="134"/>
      <c r="O209" s="146"/>
      <c r="P209" s="146"/>
      <c r="Q209" s="150"/>
      <c r="R209" s="143"/>
      <c r="S209" s="150"/>
      <c r="T209" s="149"/>
      <c r="U209" s="139"/>
      <c r="V209" s="145"/>
      <c r="W209" s="144"/>
      <c r="X209" s="130"/>
      <c r="Y209" s="130"/>
      <c r="AA209" s="130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</row>
    <row r="210" spans="1:61" ht="16.5" customHeight="1">
      <c r="A210" s="148"/>
      <c r="B210" s="146"/>
      <c r="C210" s="146"/>
      <c r="D210" s="125"/>
      <c r="E210" s="136"/>
      <c r="F210" s="127">
        <f t="shared" ca="1" si="4"/>
        <v>2026</v>
      </c>
      <c r="G210" s="125"/>
      <c r="H210" s="146"/>
      <c r="I210" s="146"/>
      <c r="J210" s="174"/>
      <c r="K210" s="146"/>
      <c r="L210" s="130"/>
      <c r="M210" s="130"/>
      <c r="N210" s="134"/>
      <c r="O210" s="146"/>
      <c r="P210" s="146"/>
      <c r="Q210" s="150"/>
      <c r="R210" s="143"/>
      <c r="S210" s="150"/>
      <c r="T210" s="149"/>
      <c r="U210" s="139"/>
      <c r="V210" s="145"/>
      <c r="W210" s="144"/>
      <c r="X210" s="130"/>
      <c r="Y210" s="130"/>
      <c r="AA210" s="130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</row>
    <row r="211" spans="1:61" ht="16.5" customHeight="1">
      <c r="A211" s="148"/>
      <c r="B211" s="146"/>
      <c r="C211" s="146"/>
      <c r="D211" s="125"/>
      <c r="E211" s="136"/>
      <c r="F211" s="127">
        <f t="shared" ca="1" si="4"/>
        <v>2026</v>
      </c>
      <c r="G211" s="125"/>
      <c r="H211" s="146"/>
      <c r="I211" s="146"/>
      <c r="J211" s="174"/>
      <c r="K211" s="146"/>
      <c r="L211" s="130"/>
      <c r="M211" s="130"/>
      <c r="N211" s="134"/>
      <c r="O211" s="146"/>
      <c r="P211" s="146"/>
      <c r="Q211" s="150"/>
      <c r="R211" s="143"/>
      <c r="S211" s="150"/>
      <c r="T211" s="149"/>
      <c r="U211" s="139"/>
      <c r="V211" s="145"/>
      <c r="W211" s="144"/>
      <c r="X211" s="130"/>
      <c r="Y211" s="130"/>
      <c r="AA211" s="130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</row>
    <row r="212" spans="1:61" ht="16.5" customHeight="1">
      <c r="A212" s="148"/>
      <c r="B212" s="146"/>
      <c r="C212" s="146"/>
      <c r="D212" s="125"/>
      <c r="E212" s="136"/>
      <c r="F212" s="127">
        <f t="shared" ca="1" si="4"/>
        <v>2026</v>
      </c>
      <c r="G212" s="125"/>
      <c r="H212" s="146"/>
      <c r="I212" s="146"/>
      <c r="J212" s="174"/>
      <c r="K212" s="146"/>
      <c r="L212" s="130"/>
      <c r="M212" s="130"/>
      <c r="N212" s="134"/>
      <c r="O212" s="146"/>
      <c r="P212" s="146"/>
      <c r="Q212" s="150"/>
      <c r="R212" s="143"/>
      <c r="S212" s="150"/>
      <c r="T212" s="149"/>
      <c r="U212" s="139"/>
      <c r="V212" s="145"/>
      <c r="W212" s="144"/>
      <c r="X212" s="130"/>
      <c r="Y212" s="130"/>
      <c r="AA212" s="130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</row>
    <row r="213" spans="1:61" ht="16.5" customHeight="1">
      <c r="A213" s="148"/>
      <c r="B213" s="146"/>
      <c r="C213" s="146"/>
      <c r="D213" s="125"/>
      <c r="E213" s="136"/>
      <c r="F213" s="127">
        <f t="shared" ca="1" si="4"/>
        <v>2026</v>
      </c>
      <c r="G213" s="125"/>
      <c r="H213" s="146"/>
      <c r="I213" s="146"/>
      <c r="J213" s="174"/>
      <c r="K213" s="146"/>
      <c r="L213" s="130"/>
      <c r="M213" s="130"/>
      <c r="N213" s="134"/>
      <c r="O213" s="146"/>
      <c r="P213" s="146"/>
      <c r="Q213" s="150"/>
      <c r="R213" s="143"/>
      <c r="S213" s="150"/>
      <c r="T213" s="149"/>
      <c r="U213" s="139"/>
      <c r="V213" s="145"/>
      <c r="W213" s="144"/>
      <c r="X213" s="130"/>
      <c r="Y213" s="130"/>
      <c r="AA213" s="130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  <c r="BI213" s="147"/>
    </row>
    <row r="214" spans="1:61" ht="16.5" customHeight="1">
      <c r="A214" s="148"/>
      <c r="B214" s="146"/>
      <c r="C214" s="146"/>
      <c r="D214" s="125"/>
      <c r="E214" s="136"/>
      <c r="F214" s="127">
        <f t="shared" ca="1" si="4"/>
        <v>2026</v>
      </c>
      <c r="G214" s="125"/>
      <c r="H214" s="146"/>
      <c r="I214" s="146"/>
      <c r="J214" s="174"/>
      <c r="K214" s="146"/>
      <c r="L214" s="130"/>
      <c r="M214" s="130"/>
      <c r="N214" s="134"/>
      <c r="O214" s="146"/>
      <c r="P214" s="146"/>
      <c r="Q214" s="150"/>
      <c r="R214" s="143"/>
      <c r="S214" s="150"/>
      <c r="T214" s="149"/>
      <c r="U214" s="139"/>
      <c r="V214" s="145"/>
      <c r="W214" s="144"/>
      <c r="X214" s="130"/>
      <c r="Y214" s="130"/>
      <c r="AA214" s="130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  <c r="BI214" s="147"/>
    </row>
    <row r="215" spans="1:61" ht="16.5" customHeight="1">
      <c r="A215" s="148"/>
      <c r="B215" s="146"/>
      <c r="C215" s="146"/>
      <c r="D215" s="125"/>
      <c r="E215" s="136"/>
      <c r="F215" s="127">
        <f t="shared" ca="1" si="4"/>
        <v>2026</v>
      </c>
      <c r="G215" s="125"/>
      <c r="H215" s="146"/>
      <c r="I215" s="146"/>
      <c r="J215" s="174"/>
      <c r="K215" s="146"/>
      <c r="L215" s="130"/>
      <c r="M215" s="130"/>
      <c r="N215" s="134"/>
      <c r="O215" s="146"/>
      <c r="P215" s="146"/>
      <c r="Q215" s="150"/>
      <c r="R215" s="143"/>
      <c r="S215" s="150"/>
      <c r="T215" s="149"/>
      <c r="U215" s="139"/>
      <c r="V215" s="145"/>
      <c r="W215" s="144"/>
      <c r="X215" s="130"/>
      <c r="Y215" s="130"/>
      <c r="AA215" s="130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  <c r="BI215" s="147"/>
    </row>
    <row r="216" spans="1:61" ht="16.5" customHeight="1">
      <c r="A216" s="148"/>
      <c r="B216" s="146"/>
      <c r="C216" s="146"/>
      <c r="D216" s="125"/>
      <c r="E216" s="136"/>
      <c r="F216" s="127">
        <f t="shared" ca="1" si="4"/>
        <v>2026</v>
      </c>
      <c r="G216" s="125"/>
      <c r="H216" s="146"/>
      <c r="I216" s="146"/>
      <c r="J216" s="174"/>
      <c r="K216" s="146"/>
      <c r="L216" s="130"/>
      <c r="M216" s="130"/>
      <c r="N216" s="134"/>
      <c r="O216" s="146"/>
      <c r="P216" s="146"/>
      <c r="Q216" s="150"/>
      <c r="R216" s="143"/>
      <c r="S216" s="150"/>
      <c r="T216" s="149"/>
      <c r="U216" s="139"/>
      <c r="V216" s="145"/>
      <c r="W216" s="144"/>
      <c r="X216" s="130"/>
      <c r="Y216" s="130"/>
      <c r="AA216" s="130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  <c r="BI216" s="147"/>
    </row>
    <row r="217" spans="1:61" ht="16.5" customHeight="1">
      <c r="A217" s="148"/>
      <c r="B217" s="146"/>
      <c r="C217" s="146"/>
      <c r="D217" s="125"/>
      <c r="E217" s="136"/>
      <c r="F217" s="127">
        <f t="shared" ca="1" si="4"/>
        <v>2026</v>
      </c>
      <c r="G217" s="125"/>
      <c r="H217" s="146"/>
      <c r="I217" s="146"/>
      <c r="J217" s="174"/>
      <c r="K217" s="146"/>
      <c r="L217" s="130"/>
      <c r="M217" s="130"/>
      <c r="N217" s="134"/>
      <c r="O217" s="146"/>
      <c r="P217" s="146"/>
      <c r="Q217" s="150"/>
      <c r="R217" s="143"/>
      <c r="S217" s="150"/>
      <c r="T217" s="149"/>
      <c r="U217" s="139"/>
      <c r="V217" s="145"/>
      <c r="W217" s="144"/>
      <c r="X217" s="130"/>
      <c r="Y217" s="130"/>
      <c r="AA217" s="130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  <c r="BI217" s="147"/>
    </row>
    <row r="218" spans="1:61" ht="16.5" customHeight="1">
      <c r="A218" s="148"/>
      <c r="B218" s="146"/>
      <c r="C218" s="146"/>
      <c r="D218" s="125"/>
      <c r="E218" s="136"/>
      <c r="F218" s="127">
        <f t="shared" ca="1" si="4"/>
        <v>2026</v>
      </c>
      <c r="G218" s="125"/>
      <c r="H218" s="146"/>
      <c r="I218" s="146"/>
      <c r="J218" s="174"/>
      <c r="K218" s="146"/>
      <c r="L218" s="130"/>
      <c r="M218" s="130"/>
      <c r="N218" s="134"/>
      <c r="O218" s="146"/>
      <c r="P218" s="146"/>
      <c r="Q218" s="150"/>
      <c r="R218" s="143"/>
      <c r="S218" s="150"/>
      <c r="T218" s="149"/>
      <c r="U218" s="139"/>
      <c r="V218" s="145"/>
      <c r="W218" s="144"/>
      <c r="X218" s="130"/>
      <c r="Y218" s="130"/>
      <c r="AA218" s="130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  <c r="BI218" s="147"/>
    </row>
    <row r="219" spans="1:61" ht="16.5" customHeight="1">
      <c r="A219" s="148"/>
      <c r="B219" s="146"/>
      <c r="C219" s="146"/>
      <c r="D219" s="125"/>
      <c r="E219" s="136"/>
      <c r="F219" s="127">
        <f t="shared" ca="1" si="4"/>
        <v>2026</v>
      </c>
      <c r="G219" s="125"/>
      <c r="H219" s="146"/>
      <c r="I219" s="146"/>
      <c r="J219" s="174"/>
      <c r="K219" s="146"/>
      <c r="L219" s="130"/>
      <c r="M219" s="130"/>
      <c r="N219" s="134"/>
      <c r="O219" s="146"/>
      <c r="P219" s="146"/>
      <c r="Q219" s="150"/>
      <c r="R219" s="143"/>
      <c r="S219" s="150"/>
      <c r="T219" s="149"/>
      <c r="U219" s="139"/>
      <c r="V219" s="145"/>
      <c r="W219" s="144"/>
      <c r="X219" s="130"/>
      <c r="Y219" s="130"/>
      <c r="AA219" s="130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  <c r="BI219" s="147"/>
    </row>
    <row r="220" spans="1:61" ht="16.5" customHeight="1">
      <c r="A220" s="148"/>
      <c r="B220" s="146"/>
      <c r="C220" s="146"/>
      <c r="D220" s="125"/>
      <c r="E220" s="136"/>
      <c r="F220" s="127">
        <f t="shared" ca="1" si="4"/>
        <v>2026</v>
      </c>
      <c r="G220" s="125"/>
      <c r="H220" s="146"/>
      <c r="I220" s="146"/>
      <c r="J220" s="174"/>
      <c r="K220" s="146"/>
      <c r="L220" s="130"/>
      <c r="M220" s="130"/>
      <c r="N220" s="134"/>
      <c r="O220" s="146"/>
      <c r="P220" s="146"/>
      <c r="Q220" s="150"/>
      <c r="R220" s="143"/>
      <c r="S220" s="150"/>
      <c r="T220" s="149"/>
      <c r="U220" s="139"/>
      <c r="V220" s="145"/>
      <c r="W220" s="144"/>
      <c r="X220" s="130"/>
      <c r="Y220" s="130"/>
      <c r="AA220" s="130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  <c r="BI220" s="147"/>
    </row>
    <row r="221" spans="1:61" ht="16.5" customHeight="1">
      <c r="A221" s="148"/>
      <c r="B221" s="146"/>
      <c r="C221" s="146"/>
      <c r="D221" s="125"/>
      <c r="E221" s="136"/>
      <c r="F221" s="127">
        <f t="shared" ca="1" si="4"/>
        <v>2026</v>
      </c>
      <c r="G221" s="125"/>
      <c r="H221" s="146"/>
      <c r="I221" s="146"/>
      <c r="J221" s="174"/>
      <c r="K221" s="146"/>
      <c r="L221" s="130"/>
      <c r="M221" s="130"/>
      <c r="N221" s="134"/>
      <c r="O221" s="146"/>
      <c r="P221" s="146"/>
      <c r="Q221" s="150"/>
      <c r="R221" s="143"/>
      <c r="S221" s="150"/>
      <c r="T221" s="149"/>
      <c r="U221" s="139"/>
      <c r="V221" s="145"/>
      <c r="W221" s="144"/>
      <c r="X221" s="130"/>
      <c r="Y221" s="130"/>
      <c r="AA221" s="130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  <c r="BI221" s="147"/>
    </row>
    <row r="222" spans="1:61" ht="16.5" customHeight="1">
      <c r="A222" s="148"/>
      <c r="B222" s="146"/>
      <c r="C222" s="146"/>
      <c r="D222" s="125"/>
      <c r="E222" s="136"/>
      <c r="F222" s="127">
        <f t="shared" ca="1" si="4"/>
        <v>2026</v>
      </c>
      <c r="G222" s="125"/>
      <c r="H222" s="146"/>
      <c r="I222" s="146"/>
      <c r="J222" s="174"/>
      <c r="K222" s="146"/>
      <c r="L222" s="130"/>
      <c r="M222" s="130"/>
      <c r="N222" s="134"/>
      <c r="O222" s="146"/>
      <c r="P222" s="146"/>
      <c r="Q222" s="150"/>
      <c r="R222" s="143"/>
      <c r="S222" s="150"/>
      <c r="T222" s="149"/>
      <c r="U222" s="139"/>
      <c r="V222" s="145"/>
      <c r="W222" s="144"/>
      <c r="X222" s="130"/>
      <c r="Y222" s="130"/>
      <c r="AA222" s="130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  <c r="BI222" s="147"/>
    </row>
    <row r="223" spans="1:61" ht="16.5" customHeight="1">
      <c r="A223" s="148"/>
      <c r="B223" s="146"/>
      <c r="C223" s="146"/>
      <c r="D223" s="125"/>
      <c r="E223" s="136"/>
      <c r="F223" s="127">
        <f t="shared" ca="1" si="4"/>
        <v>2026</v>
      </c>
      <c r="G223" s="125"/>
      <c r="H223" s="146"/>
      <c r="I223" s="146"/>
      <c r="J223" s="174"/>
      <c r="K223" s="146"/>
      <c r="L223" s="130"/>
      <c r="M223" s="130"/>
      <c r="N223" s="134"/>
      <c r="O223" s="146"/>
      <c r="P223" s="146"/>
      <c r="Q223" s="150"/>
      <c r="R223" s="143"/>
      <c r="S223" s="150"/>
      <c r="T223" s="149"/>
      <c r="U223" s="139"/>
      <c r="V223" s="145"/>
      <c r="W223" s="144"/>
      <c r="X223" s="130"/>
      <c r="Y223" s="130"/>
      <c r="AA223" s="130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  <c r="BI223" s="147"/>
    </row>
    <row r="224" spans="1:61" ht="16.5" customHeight="1">
      <c r="A224" s="148"/>
      <c r="B224" s="146"/>
      <c r="C224" s="146"/>
      <c r="D224" s="125"/>
      <c r="E224" s="136"/>
      <c r="F224" s="127">
        <f t="shared" ca="1" si="4"/>
        <v>2026</v>
      </c>
      <c r="G224" s="125"/>
      <c r="H224" s="146"/>
      <c r="I224" s="146"/>
      <c r="J224" s="174"/>
      <c r="K224" s="146"/>
      <c r="L224" s="130"/>
      <c r="M224" s="130"/>
      <c r="N224" s="134"/>
      <c r="O224" s="146"/>
      <c r="P224" s="146"/>
      <c r="Q224" s="150"/>
      <c r="R224" s="143"/>
      <c r="S224" s="150"/>
      <c r="T224" s="149"/>
      <c r="U224" s="139"/>
      <c r="V224" s="145"/>
      <c r="W224" s="144"/>
      <c r="X224" s="130"/>
      <c r="Y224" s="130"/>
      <c r="AA224" s="130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  <c r="BI224" s="147"/>
    </row>
    <row r="225" spans="1:61" ht="16.5" customHeight="1">
      <c r="A225" s="148"/>
      <c r="B225" s="146"/>
      <c r="C225" s="146"/>
      <c r="D225" s="125"/>
      <c r="E225" s="136"/>
      <c r="F225" s="127">
        <f t="shared" ca="1" si="4"/>
        <v>2026</v>
      </c>
      <c r="G225" s="125"/>
      <c r="H225" s="146"/>
      <c r="I225" s="146"/>
      <c r="J225" s="174"/>
      <c r="K225" s="146"/>
      <c r="L225" s="130"/>
      <c r="M225" s="130"/>
      <c r="N225" s="134"/>
      <c r="O225" s="146"/>
      <c r="P225" s="146"/>
      <c r="Q225" s="150"/>
      <c r="R225" s="143"/>
      <c r="S225" s="150"/>
      <c r="T225" s="149"/>
      <c r="U225" s="139"/>
      <c r="V225" s="145"/>
      <c r="W225" s="144"/>
      <c r="X225" s="130"/>
      <c r="Y225" s="130"/>
      <c r="AA225" s="130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  <c r="BI225" s="147"/>
    </row>
    <row r="226" spans="1:61" ht="16.5" customHeight="1">
      <c r="A226" s="148"/>
      <c r="B226" s="146"/>
      <c r="C226" s="146"/>
      <c r="D226" s="125"/>
      <c r="E226" s="136"/>
      <c r="F226" s="127">
        <f t="shared" ca="1" si="4"/>
        <v>2026</v>
      </c>
      <c r="G226" s="125"/>
      <c r="H226" s="146"/>
      <c r="I226" s="146"/>
      <c r="J226" s="174"/>
      <c r="K226" s="146"/>
      <c r="L226" s="130"/>
      <c r="M226" s="130"/>
      <c r="N226" s="134"/>
      <c r="O226" s="146"/>
      <c r="P226" s="146"/>
      <c r="Q226" s="150"/>
      <c r="R226" s="143"/>
      <c r="S226" s="150"/>
      <c r="T226" s="149"/>
      <c r="U226" s="139"/>
      <c r="V226" s="145"/>
      <c r="W226" s="144"/>
      <c r="X226" s="130"/>
      <c r="Y226" s="130"/>
      <c r="AA226" s="130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  <c r="BI226" s="147"/>
    </row>
    <row r="227" spans="1:61" ht="16.5" customHeight="1">
      <c r="A227" s="148"/>
      <c r="B227" s="146"/>
      <c r="C227" s="146"/>
      <c r="D227" s="125"/>
      <c r="E227" s="136"/>
      <c r="F227" s="127">
        <f t="shared" ca="1" si="4"/>
        <v>2026</v>
      </c>
      <c r="G227" s="125"/>
      <c r="H227" s="146"/>
      <c r="I227" s="146"/>
      <c r="J227" s="174"/>
      <c r="K227" s="146"/>
      <c r="L227" s="130"/>
      <c r="M227" s="130"/>
      <c r="N227" s="134"/>
      <c r="O227" s="146"/>
      <c r="P227" s="146"/>
      <c r="Q227" s="150"/>
      <c r="R227" s="143"/>
      <c r="S227" s="150"/>
      <c r="T227" s="149"/>
      <c r="U227" s="139"/>
      <c r="V227" s="145"/>
      <c r="W227" s="144"/>
      <c r="X227" s="130"/>
      <c r="Y227" s="130"/>
      <c r="AA227" s="130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  <c r="BI227" s="147"/>
    </row>
    <row r="228" spans="1:61" ht="16.5" customHeight="1">
      <c r="A228" s="148"/>
      <c r="B228" s="146"/>
      <c r="C228" s="146"/>
      <c r="D228" s="125"/>
      <c r="E228" s="136"/>
      <c r="F228" s="127">
        <f t="shared" ca="1" si="4"/>
        <v>2026</v>
      </c>
      <c r="G228" s="125"/>
      <c r="H228" s="146"/>
      <c r="I228" s="146"/>
      <c r="J228" s="174"/>
      <c r="K228" s="146"/>
      <c r="L228" s="130"/>
      <c r="M228" s="130"/>
      <c r="N228" s="134"/>
      <c r="O228" s="146"/>
      <c r="P228" s="146"/>
      <c r="Q228" s="150"/>
      <c r="R228" s="143"/>
      <c r="S228" s="150"/>
      <c r="T228" s="149"/>
      <c r="U228" s="139"/>
      <c r="V228" s="145"/>
      <c r="W228" s="144"/>
      <c r="X228" s="130"/>
      <c r="Y228" s="130"/>
      <c r="AA228" s="130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  <c r="BI228" s="147"/>
    </row>
    <row r="229" spans="1:61" ht="16.5" customHeight="1">
      <c r="A229" s="148"/>
      <c r="B229" s="146"/>
      <c r="C229" s="146"/>
      <c r="D229" s="125"/>
      <c r="E229" s="136"/>
      <c r="F229" s="127">
        <f t="shared" ca="1" si="4"/>
        <v>2026</v>
      </c>
      <c r="G229" s="125"/>
      <c r="H229" s="146"/>
      <c r="I229" s="146"/>
      <c r="J229" s="174"/>
      <c r="K229" s="146"/>
      <c r="L229" s="130"/>
      <c r="M229" s="130"/>
      <c r="N229" s="134"/>
      <c r="O229" s="146"/>
      <c r="P229" s="146"/>
      <c r="Q229" s="150"/>
      <c r="R229" s="143"/>
      <c r="S229" s="150"/>
      <c r="T229" s="149"/>
      <c r="U229" s="139"/>
      <c r="V229" s="145"/>
      <c r="W229" s="144"/>
      <c r="X229" s="130"/>
      <c r="Y229" s="130"/>
      <c r="AA229" s="130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  <c r="BI229" s="147"/>
    </row>
    <row r="230" spans="1:61" ht="16.5" customHeight="1">
      <c r="A230" s="148"/>
      <c r="B230" s="146"/>
      <c r="C230" s="146"/>
      <c r="D230" s="125"/>
      <c r="E230" s="136"/>
      <c r="F230" s="127">
        <f t="shared" ca="1" si="4"/>
        <v>2026</v>
      </c>
      <c r="G230" s="125"/>
      <c r="H230" s="146"/>
      <c r="I230" s="146"/>
      <c r="J230" s="174"/>
      <c r="K230" s="146"/>
      <c r="L230" s="130"/>
      <c r="M230" s="130"/>
      <c r="N230" s="134"/>
      <c r="O230" s="146"/>
      <c r="P230" s="146"/>
      <c r="Q230" s="150"/>
      <c r="R230" s="143"/>
      <c r="S230" s="150"/>
      <c r="T230" s="149"/>
      <c r="U230" s="139"/>
      <c r="V230" s="145"/>
      <c r="W230" s="144"/>
      <c r="X230" s="130"/>
      <c r="Y230" s="130"/>
      <c r="AA230" s="130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</row>
    <row r="231" spans="1:61" ht="16.5" customHeight="1">
      <c r="A231" s="148"/>
      <c r="B231" s="146"/>
      <c r="C231" s="146"/>
      <c r="D231" s="125"/>
      <c r="E231" s="136"/>
      <c r="F231" s="127">
        <f t="shared" ca="1" si="4"/>
        <v>2026</v>
      </c>
      <c r="G231" s="125"/>
      <c r="H231" s="146"/>
      <c r="I231" s="146"/>
      <c r="J231" s="174"/>
      <c r="K231" s="146"/>
      <c r="L231" s="130"/>
      <c r="M231" s="130"/>
      <c r="N231" s="134"/>
      <c r="O231" s="146"/>
      <c r="P231" s="146"/>
      <c r="Q231" s="150"/>
      <c r="R231" s="143"/>
      <c r="S231" s="150"/>
      <c r="T231" s="149"/>
      <c r="U231" s="139"/>
      <c r="V231" s="145"/>
      <c r="W231" s="144"/>
      <c r="X231" s="130"/>
      <c r="Y231" s="130"/>
      <c r="AA231" s="130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</row>
    <row r="232" spans="1:61" ht="16.5" customHeight="1">
      <c r="A232" s="148"/>
      <c r="B232" s="146"/>
      <c r="C232" s="146"/>
      <c r="D232" s="125"/>
      <c r="E232" s="136"/>
      <c r="F232" s="127">
        <f t="shared" ca="1" si="4"/>
        <v>2026</v>
      </c>
      <c r="G232" s="125"/>
      <c r="H232" s="146"/>
      <c r="I232" s="146"/>
      <c r="J232" s="174"/>
      <c r="K232" s="146"/>
      <c r="L232" s="130"/>
      <c r="M232" s="130"/>
      <c r="N232" s="134"/>
      <c r="O232" s="146"/>
      <c r="P232" s="146"/>
      <c r="Q232" s="150"/>
      <c r="R232" s="143"/>
      <c r="S232" s="150"/>
      <c r="T232" s="149"/>
      <c r="U232" s="139"/>
      <c r="V232" s="145"/>
      <c r="W232" s="144"/>
      <c r="X232" s="130"/>
      <c r="Y232" s="130"/>
      <c r="AA232" s="130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  <c r="BI232" s="147"/>
    </row>
    <row r="233" spans="1:61" ht="16.5" customHeight="1">
      <c r="A233" s="148"/>
      <c r="B233" s="146"/>
      <c r="C233" s="146"/>
      <c r="D233" s="125"/>
      <c r="E233" s="136"/>
      <c r="F233" s="127">
        <f t="shared" ca="1" si="4"/>
        <v>2026</v>
      </c>
      <c r="G233" s="125"/>
      <c r="H233" s="146"/>
      <c r="I233" s="146"/>
      <c r="J233" s="174"/>
      <c r="K233" s="146"/>
      <c r="L233" s="130"/>
      <c r="M233" s="130"/>
      <c r="N233" s="134"/>
      <c r="O233" s="146"/>
      <c r="P233" s="146"/>
      <c r="Q233" s="150"/>
      <c r="R233" s="143"/>
      <c r="S233" s="150"/>
      <c r="T233" s="149"/>
      <c r="U233" s="139"/>
      <c r="V233" s="145"/>
      <c r="W233" s="144"/>
      <c r="X233" s="130"/>
      <c r="Y233" s="130"/>
      <c r="AA233" s="130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  <c r="BI233" s="147"/>
    </row>
    <row r="234" spans="1:61" ht="16.5" customHeight="1">
      <c r="A234" s="148"/>
      <c r="B234" s="146"/>
      <c r="C234" s="146"/>
      <c r="D234" s="125"/>
      <c r="E234" s="136"/>
      <c r="F234" s="127">
        <f t="shared" ca="1" si="4"/>
        <v>2026</v>
      </c>
      <c r="G234" s="125"/>
      <c r="H234" s="146"/>
      <c r="I234" s="146"/>
      <c r="J234" s="174"/>
      <c r="K234" s="146"/>
      <c r="L234" s="130"/>
      <c r="M234" s="130"/>
      <c r="N234" s="134"/>
      <c r="O234" s="146"/>
      <c r="P234" s="146"/>
      <c r="Q234" s="150"/>
      <c r="R234" s="143"/>
      <c r="S234" s="150"/>
      <c r="T234" s="149"/>
      <c r="U234" s="139"/>
      <c r="V234" s="145"/>
      <c r="W234" s="144"/>
      <c r="X234" s="130"/>
      <c r="Y234" s="130"/>
      <c r="AA234" s="130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  <c r="BI234" s="147"/>
    </row>
    <row r="235" spans="1:61" ht="16.5" customHeight="1">
      <c r="A235" s="148"/>
      <c r="B235" s="146"/>
      <c r="C235" s="146"/>
      <c r="D235" s="125"/>
      <c r="E235" s="136"/>
      <c r="F235" s="127">
        <f t="shared" ca="1" si="4"/>
        <v>2026</v>
      </c>
      <c r="G235" s="125"/>
      <c r="H235" s="146"/>
      <c r="I235" s="146"/>
      <c r="J235" s="174"/>
      <c r="K235" s="146"/>
      <c r="L235" s="130"/>
      <c r="M235" s="130"/>
      <c r="N235" s="134"/>
      <c r="O235" s="146"/>
      <c r="P235" s="146"/>
      <c r="Q235" s="150"/>
      <c r="R235" s="143"/>
      <c r="S235" s="150"/>
      <c r="T235" s="149"/>
      <c r="U235" s="139"/>
      <c r="V235" s="145"/>
      <c r="W235" s="144"/>
      <c r="X235" s="130"/>
      <c r="Y235" s="130"/>
      <c r="AA235" s="130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  <c r="BI235" s="147"/>
    </row>
    <row r="236" spans="1:61" ht="16.5" customHeight="1">
      <c r="A236" s="148"/>
      <c r="B236" s="146"/>
      <c r="C236" s="146"/>
      <c r="D236" s="125"/>
      <c r="E236" s="136"/>
      <c r="F236" s="127">
        <f t="shared" ca="1" si="4"/>
        <v>2026</v>
      </c>
      <c r="G236" s="125"/>
      <c r="H236" s="146"/>
      <c r="I236" s="146"/>
      <c r="J236" s="174"/>
      <c r="K236" s="146"/>
      <c r="L236" s="130"/>
      <c r="M236" s="130"/>
      <c r="N236" s="134"/>
      <c r="O236" s="146"/>
      <c r="P236" s="146"/>
      <c r="Q236" s="150"/>
      <c r="R236" s="143"/>
      <c r="S236" s="150"/>
      <c r="T236" s="149"/>
      <c r="U236" s="139"/>
      <c r="V236" s="145"/>
      <c r="W236" s="144"/>
      <c r="X236" s="130"/>
      <c r="Y236" s="130"/>
      <c r="AA236" s="130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  <c r="BI236" s="147"/>
    </row>
    <row r="237" spans="1:61" ht="16.5" customHeight="1">
      <c r="A237" s="148"/>
      <c r="B237" s="146"/>
      <c r="C237" s="146"/>
      <c r="D237" s="125"/>
      <c r="E237" s="136"/>
      <c r="F237" s="127">
        <f t="shared" ca="1" si="4"/>
        <v>2026</v>
      </c>
      <c r="G237" s="125"/>
      <c r="H237" s="146"/>
      <c r="I237" s="146"/>
      <c r="J237" s="174"/>
      <c r="K237" s="146"/>
      <c r="L237" s="130"/>
      <c r="M237" s="130"/>
      <c r="N237" s="134"/>
      <c r="O237" s="146"/>
      <c r="P237" s="146"/>
      <c r="Q237" s="150"/>
      <c r="R237" s="143"/>
      <c r="S237" s="150"/>
      <c r="T237" s="149"/>
      <c r="U237" s="139"/>
      <c r="V237" s="145"/>
      <c r="W237" s="144"/>
      <c r="X237" s="130"/>
      <c r="Y237" s="130"/>
      <c r="AA237" s="130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  <c r="BI237" s="147"/>
    </row>
    <row r="238" spans="1:61" ht="16.5" customHeight="1">
      <c r="A238" s="148"/>
      <c r="B238" s="146"/>
      <c r="C238" s="146"/>
      <c r="D238" s="125"/>
      <c r="E238" s="136"/>
      <c r="F238" s="127">
        <f t="shared" ca="1" si="4"/>
        <v>2026</v>
      </c>
      <c r="G238" s="125"/>
      <c r="H238" s="146"/>
      <c r="I238" s="146"/>
      <c r="J238" s="174"/>
      <c r="K238" s="146"/>
      <c r="L238" s="130"/>
      <c r="M238" s="130"/>
      <c r="N238" s="134"/>
      <c r="O238" s="146"/>
      <c r="P238" s="146"/>
      <c r="Q238" s="150"/>
      <c r="R238" s="143"/>
      <c r="S238" s="150"/>
      <c r="T238" s="149"/>
      <c r="U238" s="139"/>
      <c r="V238" s="145"/>
      <c r="W238" s="144"/>
      <c r="X238" s="130"/>
      <c r="Y238" s="130"/>
      <c r="AA238" s="130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  <c r="BI238" s="147"/>
    </row>
    <row r="239" spans="1:61" ht="16.5" customHeight="1">
      <c r="A239" s="148"/>
      <c r="B239" s="146"/>
      <c r="C239" s="146"/>
      <c r="D239" s="125"/>
      <c r="E239" s="136"/>
      <c r="F239" s="127">
        <f t="shared" ca="1" si="4"/>
        <v>2026</v>
      </c>
      <c r="G239" s="125"/>
      <c r="H239" s="146"/>
      <c r="I239" s="146"/>
      <c r="J239" s="174"/>
      <c r="K239" s="146"/>
      <c r="L239" s="130"/>
      <c r="M239" s="130"/>
      <c r="N239" s="134"/>
      <c r="O239" s="146"/>
      <c r="P239" s="146"/>
      <c r="Q239" s="150"/>
      <c r="R239" s="143"/>
      <c r="S239" s="150"/>
      <c r="T239" s="149"/>
      <c r="U239" s="139"/>
      <c r="V239" s="145"/>
      <c r="W239" s="144"/>
      <c r="X239" s="130"/>
      <c r="Y239" s="130"/>
      <c r="AA239" s="130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  <c r="BI239" s="147"/>
    </row>
    <row r="240" spans="1:61" ht="16.5" customHeight="1">
      <c r="A240" s="148"/>
      <c r="B240" s="146"/>
      <c r="C240" s="146"/>
      <c r="D240" s="125"/>
      <c r="E240" s="136"/>
      <c r="F240" s="127">
        <f t="shared" ca="1" si="4"/>
        <v>2026</v>
      </c>
      <c r="G240" s="125"/>
      <c r="H240" s="146"/>
      <c r="I240" s="146"/>
      <c r="J240" s="174"/>
      <c r="K240" s="146"/>
      <c r="L240" s="130"/>
      <c r="M240" s="130"/>
      <c r="N240" s="134"/>
      <c r="O240" s="146"/>
      <c r="P240" s="146"/>
      <c r="Q240" s="150"/>
      <c r="R240" s="143"/>
      <c r="S240" s="150"/>
      <c r="T240" s="149"/>
      <c r="U240" s="139"/>
      <c r="V240" s="145"/>
      <c r="W240" s="144"/>
      <c r="X240" s="130"/>
      <c r="Y240" s="130"/>
      <c r="AA240" s="130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</row>
    <row r="241" spans="1:61" ht="16.5" customHeight="1">
      <c r="A241" s="148"/>
      <c r="B241" s="146"/>
      <c r="C241" s="146"/>
      <c r="D241" s="125"/>
      <c r="E241" s="136"/>
      <c r="F241" s="127">
        <f t="shared" ca="1" si="4"/>
        <v>2026</v>
      </c>
      <c r="G241" s="125"/>
      <c r="H241" s="146"/>
      <c r="I241" s="146"/>
      <c r="J241" s="174"/>
      <c r="K241" s="146"/>
      <c r="L241" s="130"/>
      <c r="M241" s="130"/>
      <c r="N241" s="134"/>
      <c r="O241" s="146"/>
      <c r="P241" s="146"/>
      <c r="Q241" s="150"/>
      <c r="R241" s="143"/>
      <c r="S241" s="150"/>
      <c r="T241" s="149"/>
      <c r="U241" s="139"/>
      <c r="V241" s="145"/>
      <c r="W241" s="144"/>
      <c r="X241" s="130"/>
      <c r="Y241" s="130"/>
      <c r="AA241" s="130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</row>
    <row r="242" spans="1:61" ht="16.5" customHeight="1">
      <c r="A242" s="148"/>
      <c r="B242" s="146"/>
      <c r="C242" s="146"/>
      <c r="D242" s="125"/>
      <c r="E242" s="136"/>
      <c r="F242" s="127">
        <f t="shared" ca="1" si="4"/>
        <v>2026</v>
      </c>
      <c r="G242" s="125"/>
      <c r="H242" s="146"/>
      <c r="I242" s="146"/>
      <c r="J242" s="174"/>
      <c r="K242" s="146"/>
      <c r="L242" s="130"/>
      <c r="M242" s="130"/>
      <c r="N242" s="134"/>
      <c r="O242" s="146"/>
      <c r="P242" s="146"/>
      <c r="Q242" s="150"/>
      <c r="R242" s="143"/>
      <c r="S242" s="150"/>
      <c r="T242" s="149"/>
      <c r="U242" s="139"/>
      <c r="V242" s="145"/>
      <c r="W242" s="144"/>
      <c r="X242" s="130"/>
      <c r="Y242" s="130"/>
      <c r="AA242" s="130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</row>
    <row r="243" spans="1:61" ht="16.5" customHeight="1">
      <c r="A243" s="148"/>
      <c r="B243" s="146"/>
      <c r="C243" s="146"/>
      <c r="D243" s="125"/>
      <c r="E243" s="136"/>
      <c r="F243" s="127">
        <f t="shared" ca="1" si="4"/>
        <v>2026</v>
      </c>
      <c r="G243" s="125"/>
      <c r="H243" s="146"/>
      <c r="I243" s="146"/>
      <c r="J243" s="174"/>
      <c r="K243" s="146"/>
      <c r="L243" s="130"/>
      <c r="M243" s="130"/>
      <c r="N243" s="134"/>
      <c r="O243" s="146"/>
      <c r="P243" s="146"/>
      <c r="Q243" s="150"/>
      <c r="R243" s="143"/>
      <c r="S243" s="150"/>
      <c r="T243" s="149"/>
      <c r="U243" s="139"/>
      <c r="V243" s="145"/>
      <c r="W243" s="144"/>
      <c r="X243" s="130"/>
      <c r="Y243" s="130"/>
      <c r="AA243" s="130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</row>
    <row r="244" spans="1:61" ht="16.5" customHeight="1">
      <c r="A244" s="148"/>
      <c r="B244" s="146"/>
      <c r="C244" s="146"/>
      <c r="D244" s="125"/>
      <c r="E244" s="136"/>
      <c r="F244" s="127">
        <f t="shared" ca="1" si="4"/>
        <v>2026</v>
      </c>
      <c r="G244" s="125"/>
      <c r="H244" s="146"/>
      <c r="I244" s="146"/>
      <c r="J244" s="174"/>
      <c r="K244" s="146"/>
      <c r="L244" s="130"/>
      <c r="M244" s="130"/>
      <c r="N244" s="134"/>
      <c r="O244" s="146"/>
      <c r="P244" s="146"/>
      <c r="Q244" s="150"/>
      <c r="R244" s="143"/>
      <c r="S244" s="150"/>
      <c r="T244" s="149"/>
      <c r="U244" s="139"/>
      <c r="V244" s="145"/>
      <c r="W244" s="144"/>
      <c r="X244" s="130"/>
      <c r="Y244" s="130"/>
      <c r="AA244" s="130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</row>
    <row r="245" spans="1:61" ht="16.5" customHeight="1">
      <c r="A245" s="148"/>
      <c r="B245" s="146"/>
      <c r="C245" s="146"/>
      <c r="D245" s="125"/>
      <c r="E245" s="136"/>
      <c r="F245" s="127">
        <f t="shared" ca="1" si="4"/>
        <v>2026</v>
      </c>
      <c r="G245" s="125"/>
      <c r="H245" s="146"/>
      <c r="I245" s="146"/>
      <c r="J245" s="174"/>
      <c r="K245" s="146"/>
      <c r="L245" s="130"/>
      <c r="M245" s="130"/>
      <c r="N245" s="134"/>
      <c r="O245" s="146"/>
      <c r="P245" s="146"/>
      <c r="Q245" s="150"/>
      <c r="R245" s="143"/>
      <c r="S245" s="150"/>
      <c r="T245" s="149"/>
      <c r="U245" s="139"/>
      <c r="V245" s="145"/>
      <c r="W245" s="144"/>
      <c r="X245" s="130"/>
      <c r="Y245" s="130"/>
      <c r="AA245" s="130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</row>
    <row r="246" spans="1:61" ht="16.5" customHeight="1">
      <c r="A246" s="148"/>
      <c r="B246" s="146"/>
      <c r="C246" s="146"/>
      <c r="D246" s="125"/>
      <c r="E246" s="136"/>
      <c r="F246" s="127">
        <f t="shared" ca="1" si="4"/>
        <v>2026</v>
      </c>
      <c r="G246" s="125"/>
      <c r="H246" s="146"/>
      <c r="I246" s="146"/>
      <c r="J246" s="174"/>
      <c r="K246" s="146"/>
      <c r="L246" s="130"/>
      <c r="M246" s="130"/>
      <c r="N246" s="134"/>
      <c r="O246" s="146"/>
      <c r="P246" s="146"/>
      <c r="Q246" s="150"/>
      <c r="R246" s="143"/>
      <c r="S246" s="150"/>
      <c r="T246" s="149"/>
      <c r="U246" s="139"/>
      <c r="V246" s="145"/>
      <c r="W246" s="144"/>
      <c r="X246" s="130"/>
      <c r="Y246" s="130"/>
      <c r="AA246" s="130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  <c r="BI246" s="147"/>
    </row>
    <row r="247" spans="1:61" ht="16.5" customHeight="1">
      <c r="A247" s="148"/>
      <c r="B247" s="146"/>
      <c r="C247" s="146"/>
      <c r="D247" s="125"/>
      <c r="E247" s="136"/>
      <c r="F247" s="127">
        <f t="shared" ca="1" si="4"/>
        <v>2026</v>
      </c>
      <c r="G247" s="125"/>
      <c r="H247" s="146"/>
      <c r="I247" s="146"/>
      <c r="J247" s="174"/>
      <c r="K247" s="146"/>
      <c r="L247" s="130"/>
      <c r="M247" s="130"/>
      <c r="N247" s="134"/>
      <c r="O247" s="146"/>
      <c r="P247" s="146"/>
      <c r="Q247" s="150"/>
      <c r="R247" s="143"/>
      <c r="S247" s="150"/>
      <c r="T247" s="149"/>
      <c r="U247" s="139"/>
      <c r="V247" s="145"/>
      <c r="W247" s="144"/>
      <c r="X247" s="130"/>
      <c r="Y247" s="130"/>
      <c r="AA247" s="130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  <c r="BI247" s="147"/>
    </row>
    <row r="248" spans="1:61" ht="16.5" customHeight="1">
      <c r="A248" s="148"/>
      <c r="B248" s="146"/>
      <c r="C248" s="146"/>
      <c r="D248" s="125"/>
      <c r="E248" s="136"/>
      <c r="F248" s="127">
        <f t="shared" ca="1" si="4"/>
        <v>2026</v>
      </c>
      <c r="G248" s="125"/>
      <c r="H248" s="146"/>
      <c r="I248" s="146"/>
      <c r="J248" s="174"/>
      <c r="K248" s="146"/>
      <c r="L248" s="130"/>
      <c r="M248" s="130"/>
      <c r="N248" s="134"/>
      <c r="O248" s="146"/>
      <c r="P248" s="146"/>
      <c r="Q248" s="150"/>
      <c r="R248" s="143"/>
      <c r="S248" s="150"/>
      <c r="T248" s="149"/>
      <c r="U248" s="139"/>
      <c r="V248" s="145"/>
      <c r="W248" s="144"/>
      <c r="X248" s="130"/>
      <c r="Y248" s="130"/>
      <c r="AA248" s="130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  <c r="BI248" s="147"/>
    </row>
    <row r="249" spans="1:61" ht="16.5" customHeight="1">
      <c r="A249" s="148"/>
      <c r="B249" s="146"/>
      <c r="C249" s="146"/>
      <c r="D249" s="125"/>
      <c r="E249" s="136"/>
      <c r="F249" s="127">
        <f t="shared" ca="1" si="4"/>
        <v>2026</v>
      </c>
      <c r="G249" s="125"/>
      <c r="H249" s="146"/>
      <c r="I249" s="146"/>
      <c r="J249" s="174"/>
      <c r="K249" s="146"/>
      <c r="L249" s="130"/>
      <c r="M249" s="130"/>
      <c r="N249" s="134"/>
      <c r="O249" s="146"/>
      <c r="P249" s="146"/>
      <c r="Q249" s="150"/>
      <c r="R249" s="143"/>
      <c r="S249" s="150"/>
      <c r="T249" s="149"/>
      <c r="U249" s="139"/>
      <c r="V249" s="145"/>
      <c r="W249" s="144"/>
      <c r="X249" s="130"/>
      <c r="Y249" s="130"/>
      <c r="AA249" s="130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  <c r="BI249" s="147"/>
    </row>
    <row r="250" spans="1:61" ht="16.5" customHeight="1">
      <c r="A250" s="148"/>
      <c r="B250" s="146"/>
      <c r="C250" s="146"/>
      <c r="D250" s="125"/>
      <c r="E250" s="136"/>
      <c r="F250" s="127">
        <f t="shared" ca="1" si="4"/>
        <v>2026</v>
      </c>
      <c r="G250" s="125"/>
      <c r="H250" s="146"/>
      <c r="I250" s="146"/>
      <c r="J250" s="174"/>
      <c r="K250" s="146"/>
      <c r="L250" s="130"/>
      <c r="M250" s="130"/>
      <c r="N250" s="134"/>
      <c r="O250" s="146"/>
      <c r="P250" s="146"/>
      <c r="Q250" s="150"/>
      <c r="R250" s="143"/>
      <c r="S250" s="150"/>
      <c r="T250" s="149"/>
      <c r="U250" s="139"/>
      <c r="V250" s="145"/>
      <c r="W250" s="144"/>
      <c r="X250" s="130"/>
      <c r="Y250" s="130"/>
      <c r="AA250" s="130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  <c r="BI250" s="147"/>
    </row>
    <row r="251" spans="1:61" ht="16.5" customHeight="1">
      <c r="A251" s="148"/>
      <c r="B251" s="146"/>
      <c r="C251" s="146"/>
      <c r="D251" s="125"/>
      <c r="E251" s="136"/>
      <c r="F251" s="127">
        <f t="shared" ca="1" si="4"/>
        <v>2026</v>
      </c>
      <c r="G251" s="125"/>
      <c r="H251" s="146"/>
      <c r="I251" s="146"/>
      <c r="J251" s="174"/>
      <c r="K251" s="146"/>
      <c r="L251" s="130"/>
      <c r="M251" s="130"/>
      <c r="N251" s="134"/>
      <c r="O251" s="146"/>
      <c r="P251" s="146"/>
      <c r="Q251" s="150"/>
      <c r="R251" s="143"/>
      <c r="S251" s="150"/>
      <c r="T251" s="149"/>
      <c r="U251" s="139"/>
      <c r="V251" s="145"/>
      <c r="W251" s="144"/>
      <c r="X251" s="130"/>
      <c r="Y251" s="130"/>
      <c r="AA251" s="130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  <c r="BI251" s="147"/>
    </row>
    <row r="252" spans="1:61" ht="16.5" customHeight="1">
      <c r="A252" s="148"/>
      <c r="B252" s="146"/>
      <c r="C252" s="146"/>
      <c r="D252" s="125"/>
      <c r="E252" s="136"/>
      <c r="F252" s="127">
        <f t="shared" ca="1" si="4"/>
        <v>2026</v>
      </c>
      <c r="G252" s="125"/>
      <c r="H252" s="146"/>
      <c r="I252" s="146"/>
      <c r="J252" s="174"/>
      <c r="K252" s="146"/>
      <c r="L252" s="130"/>
      <c r="M252" s="130"/>
      <c r="N252" s="134"/>
      <c r="O252" s="146"/>
      <c r="P252" s="146"/>
      <c r="Q252" s="150"/>
      <c r="R252" s="143"/>
      <c r="S252" s="150"/>
      <c r="T252" s="149"/>
      <c r="U252" s="139"/>
      <c r="V252" s="145"/>
      <c r="W252" s="144"/>
      <c r="X252" s="130"/>
      <c r="Y252" s="130"/>
      <c r="AA252" s="130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  <c r="BI252" s="147"/>
    </row>
    <row r="253" spans="1:61" ht="16.5" customHeight="1">
      <c r="A253" s="148"/>
      <c r="B253" s="146"/>
      <c r="C253" s="146"/>
      <c r="D253" s="125"/>
      <c r="E253" s="136"/>
      <c r="F253" s="127">
        <f t="shared" ca="1" si="4"/>
        <v>2026</v>
      </c>
      <c r="G253" s="125"/>
      <c r="H253" s="146"/>
      <c r="I253" s="146"/>
      <c r="J253" s="174"/>
      <c r="K253" s="146"/>
      <c r="L253" s="130"/>
      <c r="M253" s="130"/>
      <c r="N253" s="134"/>
      <c r="O253" s="146"/>
      <c r="P253" s="146"/>
      <c r="Q253" s="150"/>
      <c r="R253" s="143"/>
      <c r="S253" s="150"/>
      <c r="T253" s="149"/>
      <c r="U253" s="139"/>
      <c r="V253" s="145"/>
      <c r="W253" s="144"/>
      <c r="X253" s="130"/>
      <c r="Y253" s="130"/>
      <c r="AA253" s="130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  <c r="BI253" s="147"/>
    </row>
    <row r="254" spans="1:61" ht="16.5" customHeight="1">
      <c r="A254" s="148"/>
      <c r="B254" s="146"/>
      <c r="C254" s="146"/>
      <c r="D254" s="125"/>
      <c r="E254" s="136"/>
      <c r="F254" s="127">
        <f t="shared" ca="1" si="4"/>
        <v>2026</v>
      </c>
      <c r="G254" s="125"/>
      <c r="H254" s="146"/>
      <c r="I254" s="146"/>
      <c r="J254" s="174"/>
      <c r="K254" s="146"/>
      <c r="L254" s="130"/>
      <c r="M254" s="130"/>
      <c r="N254" s="134"/>
      <c r="O254" s="146"/>
      <c r="P254" s="146"/>
      <c r="Q254" s="150"/>
      <c r="R254" s="143"/>
      <c r="S254" s="150"/>
      <c r="T254" s="149"/>
      <c r="U254" s="139"/>
      <c r="V254" s="145"/>
      <c r="W254" s="144"/>
      <c r="X254" s="130"/>
      <c r="Y254" s="130"/>
      <c r="AA254" s="130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  <c r="BI254" s="147"/>
    </row>
    <row r="255" spans="1:61" ht="16.5" customHeight="1">
      <c r="A255" s="148"/>
      <c r="B255" s="146"/>
      <c r="C255" s="146"/>
      <c r="D255" s="125"/>
      <c r="E255" s="136"/>
      <c r="F255" s="127">
        <f t="shared" ca="1" si="4"/>
        <v>2026</v>
      </c>
      <c r="G255" s="125"/>
      <c r="H255" s="146"/>
      <c r="I255" s="146"/>
      <c r="J255" s="174"/>
      <c r="K255" s="146"/>
      <c r="L255" s="130"/>
      <c r="M255" s="130"/>
      <c r="N255" s="134"/>
      <c r="O255" s="146"/>
      <c r="P255" s="146"/>
      <c r="Q255" s="150"/>
      <c r="R255" s="143"/>
      <c r="S255" s="150"/>
      <c r="T255" s="149"/>
      <c r="U255" s="139"/>
      <c r="V255" s="145"/>
      <c r="W255" s="144"/>
      <c r="X255" s="130"/>
      <c r="Y255" s="130"/>
      <c r="AA255" s="130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  <c r="BI255" s="147"/>
    </row>
    <row r="256" spans="1:61" ht="16.5" customHeight="1">
      <c r="A256" s="148"/>
      <c r="B256" s="146"/>
      <c r="C256" s="146"/>
      <c r="D256" s="125"/>
      <c r="E256" s="136"/>
      <c r="F256" s="127">
        <f t="shared" ca="1" si="4"/>
        <v>2026</v>
      </c>
      <c r="G256" s="125"/>
      <c r="H256" s="146"/>
      <c r="I256" s="146"/>
      <c r="J256" s="174"/>
      <c r="K256" s="146"/>
      <c r="L256" s="130"/>
      <c r="M256" s="130"/>
      <c r="N256" s="134"/>
      <c r="O256" s="146"/>
      <c r="P256" s="146"/>
      <c r="Q256" s="150"/>
      <c r="R256" s="143"/>
      <c r="S256" s="150"/>
      <c r="T256" s="149"/>
      <c r="U256" s="139"/>
      <c r="V256" s="145"/>
      <c r="W256" s="144"/>
      <c r="X256" s="130"/>
      <c r="Y256" s="130"/>
      <c r="AA256" s="130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  <c r="BI256" s="147"/>
    </row>
    <row r="257" spans="1:61" ht="16.5" customHeight="1">
      <c r="A257" s="148"/>
      <c r="B257" s="146"/>
      <c r="C257" s="146"/>
      <c r="D257" s="125"/>
      <c r="E257" s="136"/>
      <c r="F257" s="127">
        <f t="shared" ref="F257:F320" ca="1" si="5">(YEAR(NOW())-E257)</f>
        <v>2026</v>
      </c>
      <c r="G257" s="125"/>
      <c r="H257" s="146"/>
      <c r="I257" s="146"/>
      <c r="J257" s="174"/>
      <c r="K257" s="146"/>
      <c r="L257" s="130"/>
      <c r="M257" s="130"/>
      <c r="N257" s="134"/>
      <c r="O257" s="146"/>
      <c r="P257" s="146"/>
      <c r="Q257" s="150"/>
      <c r="R257" s="143"/>
      <c r="S257" s="150"/>
      <c r="T257" s="149"/>
      <c r="U257" s="139"/>
      <c r="V257" s="145"/>
      <c r="W257" s="144"/>
      <c r="X257" s="130"/>
      <c r="Y257" s="130"/>
      <c r="AA257" s="130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  <c r="BI257" s="147"/>
    </row>
    <row r="258" spans="1:61" ht="16.5" customHeight="1">
      <c r="A258" s="148"/>
      <c r="B258" s="146"/>
      <c r="C258" s="146"/>
      <c r="D258" s="125"/>
      <c r="E258" s="136"/>
      <c r="F258" s="127">
        <f t="shared" ca="1" si="5"/>
        <v>2026</v>
      </c>
      <c r="G258" s="125"/>
      <c r="H258" s="146"/>
      <c r="I258" s="146"/>
      <c r="J258" s="174"/>
      <c r="K258" s="146"/>
      <c r="L258" s="130"/>
      <c r="M258" s="130"/>
      <c r="N258" s="134"/>
      <c r="O258" s="146"/>
      <c r="P258" s="146"/>
      <c r="Q258" s="150"/>
      <c r="R258" s="143"/>
      <c r="S258" s="150"/>
      <c r="T258" s="149"/>
      <c r="U258" s="139"/>
      <c r="V258" s="145"/>
      <c r="W258" s="144"/>
      <c r="X258" s="130"/>
      <c r="Y258" s="130"/>
      <c r="AA258" s="130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</row>
    <row r="259" spans="1:61" ht="16.5" customHeight="1">
      <c r="A259" s="148"/>
      <c r="B259" s="146"/>
      <c r="C259" s="146"/>
      <c r="D259" s="125"/>
      <c r="E259" s="136"/>
      <c r="F259" s="127">
        <f t="shared" ca="1" si="5"/>
        <v>2026</v>
      </c>
      <c r="G259" s="125"/>
      <c r="H259" s="146"/>
      <c r="I259" s="146"/>
      <c r="J259" s="174"/>
      <c r="K259" s="146"/>
      <c r="L259" s="130"/>
      <c r="M259" s="130"/>
      <c r="N259" s="134"/>
      <c r="O259" s="146"/>
      <c r="P259" s="146"/>
      <c r="Q259" s="150"/>
      <c r="R259" s="143"/>
      <c r="S259" s="150"/>
      <c r="T259" s="149"/>
      <c r="U259" s="139"/>
      <c r="V259" s="145"/>
      <c r="W259" s="144"/>
      <c r="X259" s="130"/>
      <c r="Y259" s="130"/>
      <c r="AA259" s="130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  <c r="BI259" s="147"/>
    </row>
    <row r="260" spans="1:61" ht="16.5" customHeight="1">
      <c r="A260" s="148"/>
      <c r="B260" s="146"/>
      <c r="C260" s="146"/>
      <c r="D260" s="125"/>
      <c r="E260" s="136"/>
      <c r="F260" s="127">
        <f t="shared" ca="1" si="5"/>
        <v>2026</v>
      </c>
      <c r="G260" s="125"/>
      <c r="H260" s="146"/>
      <c r="I260" s="146"/>
      <c r="J260" s="174"/>
      <c r="K260" s="146"/>
      <c r="L260" s="130"/>
      <c r="M260" s="130"/>
      <c r="N260" s="134"/>
      <c r="O260" s="146"/>
      <c r="P260" s="146"/>
      <c r="Q260" s="150"/>
      <c r="R260" s="143"/>
      <c r="S260" s="150"/>
      <c r="T260" s="149"/>
      <c r="U260" s="139"/>
      <c r="V260" s="145"/>
      <c r="W260" s="144"/>
      <c r="X260" s="130"/>
      <c r="Y260" s="130"/>
      <c r="AA260" s="130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  <c r="BI260" s="147"/>
    </row>
    <row r="261" spans="1:61" ht="16.5" customHeight="1">
      <c r="A261" s="148"/>
      <c r="B261" s="146"/>
      <c r="C261" s="146"/>
      <c r="D261" s="125"/>
      <c r="E261" s="136"/>
      <c r="F261" s="127">
        <f t="shared" ca="1" si="5"/>
        <v>2026</v>
      </c>
      <c r="G261" s="125"/>
      <c r="H261" s="146"/>
      <c r="I261" s="146"/>
      <c r="J261" s="174"/>
      <c r="K261" s="146"/>
      <c r="L261" s="130"/>
      <c r="M261" s="130"/>
      <c r="N261" s="134"/>
      <c r="O261" s="146"/>
      <c r="P261" s="146"/>
      <c r="Q261" s="150"/>
      <c r="R261" s="143"/>
      <c r="S261" s="150"/>
      <c r="T261" s="149"/>
      <c r="U261" s="139"/>
      <c r="V261" s="145"/>
      <c r="W261" s="144"/>
      <c r="X261" s="130"/>
      <c r="Y261" s="130"/>
      <c r="AA261" s="130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  <c r="BI261" s="147"/>
    </row>
    <row r="262" spans="1:61" ht="16.5" customHeight="1">
      <c r="A262" s="148"/>
      <c r="B262" s="146"/>
      <c r="C262" s="146"/>
      <c r="D262" s="125"/>
      <c r="E262" s="136"/>
      <c r="F262" s="127">
        <f t="shared" ca="1" si="5"/>
        <v>2026</v>
      </c>
      <c r="G262" s="125"/>
      <c r="H262" s="146"/>
      <c r="I262" s="146"/>
      <c r="J262" s="174"/>
      <c r="K262" s="146"/>
      <c r="L262" s="130"/>
      <c r="M262" s="130"/>
      <c r="N262" s="134"/>
      <c r="O262" s="146"/>
      <c r="P262" s="146"/>
      <c r="Q262" s="150"/>
      <c r="R262" s="143"/>
      <c r="S262" s="150"/>
      <c r="T262" s="149"/>
      <c r="U262" s="139"/>
      <c r="V262" s="145"/>
      <c r="W262" s="144"/>
      <c r="X262" s="130"/>
      <c r="Y262" s="130"/>
      <c r="AA262" s="130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  <c r="BI262" s="147"/>
    </row>
    <row r="263" spans="1:61" ht="16.5" customHeight="1">
      <c r="A263" s="148"/>
      <c r="B263" s="146"/>
      <c r="C263" s="146"/>
      <c r="D263" s="125"/>
      <c r="E263" s="136"/>
      <c r="F263" s="127">
        <f t="shared" ca="1" si="5"/>
        <v>2026</v>
      </c>
      <c r="G263" s="125"/>
      <c r="H263" s="146"/>
      <c r="I263" s="146"/>
      <c r="J263" s="174"/>
      <c r="K263" s="146"/>
      <c r="L263" s="130"/>
      <c r="M263" s="130"/>
      <c r="N263" s="134"/>
      <c r="O263" s="146"/>
      <c r="P263" s="146"/>
      <c r="Q263" s="150"/>
      <c r="R263" s="143"/>
      <c r="S263" s="150"/>
      <c r="T263" s="149"/>
      <c r="U263" s="139"/>
      <c r="V263" s="145"/>
      <c r="W263" s="144"/>
      <c r="X263" s="130"/>
      <c r="Y263" s="130"/>
      <c r="AA263" s="130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  <c r="BI263" s="147"/>
    </row>
    <row r="264" spans="1:61" ht="16.5" customHeight="1">
      <c r="A264" s="148"/>
      <c r="B264" s="146"/>
      <c r="C264" s="146"/>
      <c r="D264" s="125"/>
      <c r="E264" s="136"/>
      <c r="F264" s="127">
        <f t="shared" ca="1" si="5"/>
        <v>2026</v>
      </c>
      <c r="G264" s="125"/>
      <c r="H264" s="146"/>
      <c r="I264" s="146"/>
      <c r="J264" s="174"/>
      <c r="K264" s="146"/>
      <c r="L264" s="130"/>
      <c r="M264" s="130"/>
      <c r="N264" s="134"/>
      <c r="O264" s="146"/>
      <c r="P264" s="146"/>
      <c r="Q264" s="150"/>
      <c r="R264" s="143"/>
      <c r="S264" s="150"/>
      <c r="T264" s="149"/>
      <c r="U264" s="139"/>
      <c r="V264" s="145"/>
      <c r="W264" s="144"/>
      <c r="X264" s="130"/>
      <c r="Y264" s="130"/>
      <c r="AA264" s="130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  <c r="BI264" s="147"/>
    </row>
    <row r="265" spans="1:61" ht="16.5" customHeight="1">
      <c r="A265" s="148"/>
      <c r="B265" s="146"/>
      <c r="C265" s="146"/>
      <c r="D265" s="125"/>
      <c r="E265" s="136"/>
      <c r="F265" s="127">
        <f t="shared" ca="1" si="5"/>
        <v>2026</v>
      </c>
      <c r="G265" s="125"/>
      <c r="H265" s="146"/>
      <c r="I265" s="146"/>
      <c r="J265" s="174"/>
      <c r="K265" s="146"/>
      <c r="L265" s="130"/>
      <c r="M265" s="130"/>
      <c r="N265" s="134"/>
      <c r="O265" s="146"/>
      <c r="P265" s="146"/>
      <c r="Q265" s="150"/>
      <c r="R265" s="143"/>
      <c r="S265" s="150"/>
      <c r="T265" s="149"/>
      <c r="U265" s="139"/>
      <c r="V265" s="145"/>
      <c r="W265" s="144"/>
      <c r="X265" s="130"/>
      <c r="Y265" s="130"/>
      <c r="AA265" s="130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  <c r="BI265" s="147"/>
    </row>
    <row r="266" spans="1:61" ht="16.5" customHeight="1">
      <c r="A266" s="148"/>
      <c r="B266" s="146"/>
      <c r="C266" s="146"/>
      <c r="D266" s="125"/>
      <c r="E266" s="136"/>
      <c r="F266" s="127">
        <f t="shared" ca="1" si="5"/>
        <v>2026</v>
      </c>
      <c r="G266" s="125"/>
      <c r="H266" s="146"/>
      <c r="I266" s="146"/>
      <c r="J266" s="174"/>
      <c r="K266" s="146"/>
      <c r="L266" s="130"/>
      <c r="M266" s="130"/>
      <c r="N266" s="134"/>
      <c r="O266" s="146"/>
      <c r="P266" s="146"/>
      <c r="Q266" s="150"/>
      <c r="R266" s="143"/>
      <c r="S266" s="150"/>
      <c r="T266" s="149"/>
      <c r="U266" s="139"/>
      <c r="V266" s="145"/>
      <c r="W266" s="144"/>
      <c r="X266" s="130"/>
      <c r="Y266" s="130"/>
      <c r="AA266" s="130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  <c r="BI266" s="147"/>
    </row>
    <row r="267" spans="1:61" ht="16.5" customHeight="1">
      <c r="A267" s="148"/>
      <c r="B267" s="146"/>
      <c r="C267" s="146"/>
      <c r="D267" s="125"/>
      <c r="E267" s="136"/>
      <c r="F267" s="127">
        <f t="shared" ca="1" si="5"/>
        <v>2026</v>
      </c>
      <c r="G267" s="125"/>
      <c r="H267" s="146"/>
      <c r="I267" s="146"/>
      <c r="J267" s="174"/>
      <c r="K267" s="146"/>
      <c r="L267" s="130"/>
      <c r="M267" s="130"/>
      <c r="N267" s="134"/>
      <c r="O267" s="146"/>
      <c r="P267" s="146"/>
      <c r="Q267" s="150"/>
      <c r="R267" s="143"/>
      <c r="S267" s="150"/>
      <c r="T267" s="149"/>
      <c r="U267" s="139"/>
      <c r="V267" s="145"/>
      <c r="W267" s="144"/>
      <c r="X267" s="130"/>
      <c r="Y267" s="130"/>
      <c r="AA267" s="130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  <c r="BI267" s="147"/>
    </row>
    <row r="268" spans="1:61" ht="16.5" customHeight="1">
      <c r="A268" s="148"/>
      <c r="B268" s="146"/>
      <c r="C268" s="146"/>
      <c r="D268" s="125"/>
      <c r="E268" s="136"/>
      <c r="F268" s="127">
        <f t="shared" ca="1" si="5"/>
        <v>2026</v>
      </c>
      <c r="G268" s="125"/>
      <c r="H268" s="146"/>
      <c r="I268" s="146"/>
      <c r="J268" s="174"/>
      <c r="K268" s="146"/>
      <c r="L268" s="130"/>
      <c r="M268" s="130"/>
      <c r="N268" s="134"/>
      <c r="O268" s="146"/>
      <c r="P268" s="146"/>
      <c r="Q268" s="150"/>
      <c r="R268" s="143"/>
      <c r="S268" s="150"/>
      <c r="T268" s="149"/>
      <c r="U268" s="139"/>
      <c r="V268" s="145"/>
      <c r="W268" s="144"/>
      <c r="X268" s="130"/>
      <c r="Y268" s="130"/>
      <c r="AA268" s="130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  <c r="BI268" s="147"/>
    </row>
    <row r="269" spans="1:61" ht="16.5" customHeight="1">
      <c r="A269" s="148"/>
      <c r="B269" s="146"/>
      <c r="C269" s="146"/>
      <c r="D269" s="125"/>
      <c r="E269" s="136"/>
      <c r="F269" s="127">
        <f t="shared" ca="1" si="5"/>
        <v>2026</v>
      </c>
      <c r="G269" s="125"/>
      <c r="H269" s="146"/>
      <c r="I269" s="146"/>
      <c r="J269" s="174"/>
      <c r="K269" s="146"/>
      <c r="L269" s="130"/>
      <c r="M269" s="130"/>
      <c r="N269" s="134"/>
      <c r="O269" s="146"/>
      <c r="P269" s="146"/>
      <c r="Q269" s="150"/>
      <c r="R269" s="143"/>
      <c r="S269" s="150"/>
      <c r="T269" s="149"/>
      <c r="U269" s="139"/>
      <c r="V269" s="145"/>
      <c r="W269" s="144"/>
      <c r="X269" s="130"/>
      <c r="Y269" s="130"/>
      <c r="AA269" s="130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  <c r="BI269" s="147"/>
    </row>
    <row r="270" spans="1:61" ht="16.5" customHeight="1">
      <c r="A270" s="148"/>
      <c r="B270" s="146"/>
      <c r="C270" s="146"/>
      <c r="D270" s="125"/>
      <c r="E270" s="136"/>
      <c r="F270" s="127">
        <f t="shared" ca="1" si="5"/>
        <v>2026</v>
      </c>
      <c r="G270" s="125"/>
      <c r="H270" s="146"/>
      <c r="I270" s="146"/>
      <c r="J270" s="174"/>
      <c r="K270" s="146"/>
      <c r="L270" s="130"/>
      <c r="M270" s="130"/>
      <c r="N270" s="134"/>
      <c r="O270" s="146"/>
      <c r="P270" s="146"/>
      <c r="Q270" s="150"/>
      <c r="R270" s="143"/>
      <c r="S270" s="150"/>
      <c r="T270" s="149"/>
      <c r="U270" s="139"/>
      <c r="V270" s="145"/>
      <c r="W270" s="144"/>
      <c r="X270" s="130"/>
      <c r="Y270" s="130"/>
      <c r="AA270" s="130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  <c r="BI270" s="147"/>
    </row>
    <row r="271" spans="1:61" ht="16.5" customHeight="1">
      <c r="A271" s="148"/>
      <c r="B271" s="146"/>
      <c r="C271" s="146"/>
      <c r="D271" s="125"/>
      <c r="E271" s="136"/>
      <c r="F271" s="127">
        <f t="shared" ca="1" si="5"/>
        <v>2026</v>
      </c>
      <c r="G271" s="125"/>
      <c r="H271" s="146"/>
      <c r="I271" s="146"/>
      <c r="J271" s="174"/>
      <c r="K271" s="146"/>
      <c r="L271" s="130"/>
      <c r="M271" s="130"/>
      <c r="N271" s="134"/>
      <c r="O271" s="146"/>
      <c r="P271" s="146"/>
      <c r="Q271" s="150"/>
      <c r="R271" s="143"/>
      <c r="S271" s="150"/>
      <c r="T271" s="149"/>
      <c r="U271" s="139"/>
      <c r="V271" s="145"/>
      <c r="W271" s="144"/>
      <c r="X271" s="130"/>
      <c r="Y271" s="130"/>
      <c r="AA271" s="130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  <c r="BI271" s="147"/>
    </row>
    <row r="272" spans="1:61" ht="16.5" customHeight="1">
      <c r="A272" s="148"/>
      <c r="B272" s="146"/>
      <c r="C272" s="146"/>
      <c r="D272" s="125"/>
      <c r="E272" s="136"/>
      <c r="F272" s="127">
        <f t="shared" ca="1" si="5"/>
        <v>2026</v>
      </c>
      <c r="G272" s="125"/>
      <c r="H272" s="146"/>
      <c r="I272" s="146"/>
      <c r="J272" s="174"/>
      <c r="K272" s="146"/>
      <c r="L272" s="130"/>
      <c r="M272" s="130"/>
      <c r="N272" s="134"/>
      <c r="O272" s="146"/>
      <c r="P272" s="146"/>
      <c r="Q272" s="150"/>
      <c r="R272" s="143"/>
      <c r="S272" s="150"/>
      <c r="T272" s="149"/>
      <c r="U272" s="139"/>
      <c r="V272" s="145"/>
      <c r="W272" s="144"/>
      <c r="X272" s="130"/>
      <c r="Y272" s="130"/>
      <c r="AA272" s="130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  <c r="BI272" s="147"/>
    </row>
    <row r="273" spans="1:61" ht="16.5" customHeight="1">
      <c r="A273" s="148"/>
      <c r="B273" s="146"/>
      <c r="C273" s="146"/>
      <c r="D273" s="125"/>
      <c r="E273" s="136"/>
      <c r="F273" s="127">
        <f t="shared" ca="1" si="5"/>
        <v>2026</v>
      </c>
      <c r="G273" s="125"/>
      <c r="H273" s="146"/>
      <c r="I273" s="146"/>
      <c r="J273" s="174"/>
      <c r="K273" s="146"/>
      <c r="L273" s="130"/>
      <c r="M273" s="130"/>
      <c r="N273" s="134"/>
      <c r="O273" s="146"/>
      <c r="P273" s="146"/>
      <c r="Q273" s="150"/>
      <c r="R273" s="143"/>
      <c r="S273" s="150"/>
      <c r="T273" s="149"/>
      <c r="U273" s="139"/>
      <c r="V273" s="145"/>
      <c r="W273" s="144"/>
      <c r="X273" s="130"/>
      <c r="Y273" s="130"/>
      <c r="AA273" s="130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  <c r="BI273" s="147"/>
    </row>
    <row r="274" spans="1:61" ht="16.5" customHeight="1">
      <c r="A274" s="148"/>
      <c r="B274" s="146"/>
      <c r="C274" s="146"/>
      <c r="D274" s="125"/>
      <c r="E274" s="136"/>
      <c r="F274" s="127">
        <f t="shared" ca="1" si="5"/>
        <v>2026</v>
      </c>
      <c r="G274" s="125"/>
      <c r="H274" s="146"/>
      <c r="I274" s="146"/>
      <c r="J274" s="174"/>
      <c r="K274" s="146"/>
      <c r="L274" s="130"/>
      <c r="M274" s="130"/>
      <c r="N274" s="134"/>
      <c r="O274" s="146"/>
      <c r="P274" s="146"/>
      <c r="Q274" s="150"/>
      <c r="R274" s="143"/>
      <c r="S274" s="150"/>
      <c r="T274" s="149"/>
      <c r="U274" s="139"/>
      <c r="V274" s="145"/>
      <c r="W274" s="144"/>
      <c r="X274" s="130"/>
      <c r="Y274" s="130"/>
      <c r="AA274" s="130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  <c r="BI274" s="147"/>
    </row>
    <row r="275" spans="1:61" ht="16.5" customHeight="1">
      <c r="A275" s="148"/>
      <c r="B275" s="146"/>
      <c r="C275" s="146"/>
      <c r="D275" s="125"/>
      <c r="E275" s="136"/>
      <c r="F275" s="127">
        <f t="shared" ca="1" si="5"/>
        <v>2026</v>
      </c>
      <c r="G275" s="125"/>
      <c r="H275" s="146"/>
      <c r="I275" s="146"/>
      <c r="J275" s="174"/>
      <c r="K275" s="146"/>
      <c r="L275" s="130"/>
      <c r="M275" s="130"/>
      <c r="N275" s="134"/>
      <c r="O275" s="146"/>
      <c r="P275" s="146"/>
      <c r="Q275" s="150"/>
      <c r="R275" s="143"/>
      <c r="S275" s="150"/>
      <c r="T275" s="149"/>
      <c r="U275" s="139"/>
      <c r="V275" s="145"/>
      <c r="W275" s="144"/>
      <c r="X275" s="130"/>
      <c r="Y275" s="130"/>
      <c r="AA275" s="130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  <c r="BI275" s="147"/>
    </row>
    <row r="276" spans="1:61" ht="16.5" customHeight="1">
      <c r="A276" s="148"/>
      <c r="B276" s="146"/>
      <c r="C276" s="146"/>
      <c r="D276" s="125"/>
      <c r="E276" s="136"/>
      <c r="F276" s="127">
        <f t="shared" ca="1" si="5"/>
        <v>2026</v>
      </c>
      <c r="G276" s="125"/>
      <c r="H276" s="146"/>
      <c r="I276" s="146"/>
      <c r="J276" s="174"/>
      <c r="K276" s="146"/>
      <c r="L276" s="130"/>
      <c r="M276" s="130"/>
      <c r="N276" s="134"/>
      <c r="O276" s="146"/>
      <c r="P276" s="146"/>
      <c r="Q276" s="150"/>
      <c r="R276" s="143"/>
      <c r="S276" s="150"/>
      <c r="T276" s="149"/>
      <c r="U276" s="139"/>
      <c r="V276" s="145"/>
      <c r="W276" s="144"/>
      <c r="X276" s="130"/>
      <c r="Y276" s="130"/>
      <c r="AA276" s="130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  <c r="BI276" s="147"/>
    </row>
    <row r="277" spans="1:61" ht="16.5" customHeight="1">
      <c r="A277" s="148"/>
      <c r="B277" s="146"/>
      <c r="C277" s="146"/>
      <c r="D277" s="125"/>
      <c r="E277" s="136"/>
      <c r="F277" s="127">
        <f t="shared" ca="1" si="5"/>
        <v>2026</v>
      </c>
      <c r="G277" s="125"/>
      <c r="H277" s="146"/>
      <c r="I277" s="146"/>
      <c r="J277" s="174"/>
      <c r="K277" s="146"/>
      <c r="L277" s="130"/>
      <c r="M277" s="130"/>
      <c r="N277" s="134"/>
      <c r="O277" s="146"/>
      <c r="P277" s="146"/>
      <c r="Q277" s="150"/>
      <c r="R277" s="143"/>
      <c r="S277" s="150"/>
      <c r="T277" s="149"/>
      <c r="U277" s="139"/>
      <c r="V277" s="145"/>
      <c r="W277" s="144"/>
      <c r="X277" s="130"/>
      <c r="Y277" s="130"/>
      <c r="AA277" s="130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  <c r="BI277" s="147"/>
    </row>
    <row r="278" spans="1:61" ht="16.5" customHeight="1">
      <c r="A278" s="148"/>
      <c r="B278" s="146"/>
      <c r="C278" s="146"/>
      <c r="D278" s="125"/>
      <c r="E278" s="136"/>
      <c r="F278" s="127">
        <f t="shared" ca="1" si="5"/>
        <v>2026</v>
      </c>
      <c r="G278" s="125"/>
      <c r="H278" s="146"/>
      <c r="I278" s="146"/>
      <c r="J278" s="174"/>
      <c r="K278" s="146"/>
      <c r="L278" s="130"/>
      <c r="M278" s="130"/>
      <c r="N278" s="134"/>
      <c r="O278" s="146"/>
      <c r="P278" s="146"/>
      <c r="Q278" s="150"/>
      <c r="R278" s="143"/>
      <c r="S278" s="150"/>
      <c r="T278" s="149"/>
      <c r="U278" s="139"/>
      <c r="V278" s="145"/>
      <c r="W278" s="144"/>
      <c r="X278" s="130"/>
      <c r="Y278" s="130"/>
      <c r="AA278" s="130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</row>
    <row r="279" spans="1:61" ht="16.5" customHeight="1">
      <c r="A279" s="148"/>
      <c r="B279" s="146"/>
      <c r="C279" s="146"/>
      <c r="D279" s="125"/>
      <c r="E279" s="136"/>
      <c r="F279" s="127">
        <f t="shared" ca="1" si="5"/>
        <v>2026</v>
      </c>
      <c r="G279" s="125"/>
      <c r="H279" s="146"/>
      <c r="I279" s="146"/>
      <c r="J279" s="174"/>
      <c r="K279" s="146"/>
      <c r="L279" s="130"/>
      <c r="M279" s="130"/>
      <c r="N279" s="134"/>
      <c r="O279" s="146"/>
      <c r="P279" s="146"/>
      <c r="Q279" s="150"/>
      <c r="R279" s="143"/>
      <c r="S279" s="150"/>
      <c r="T279" s="149"/>
      <c r="U279" s="139"/>
      <c r="V279" s="145"/>
      <c r="W279" s="144"/>
      <c r="X279" s="130"/>
      <c r="Y279" s="130"/>
      <c r="AA279" s="130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  <c r="BI279" s="147"/>
    </row>
    <row r="280" spans="1:61" ht="16.5" customHeight="1">
      <c r="A280" s="148"/>
      <c r="B280" s="146"/>
      <c r="C280" s="146"/>
      <c r="D280" s="125"/>
      <c r="E280" s="136"/>
      <c r="F280" s="127">
        <f t="shared" ca="1" si="5"/>
        <v>2026</v>
      </c>
      <c r="G280" s="125"/>
      <c r="H280" s="146"/>
      <c r="I280" s="146"/>
      <c r="J280" s="174"/>
      <c r="K280" s="146"/>
      <c r="L280" s="130"/>
      <c r="M280" s="130"/>
      <c r="N280" s="134"/>
      <c r="O280" s="146"/>
      <c r="P280" s="146"/>
      <c r="Q280" s="150"/>
      <c r="R280" s="143"/>
      <c r="S280" s="150"/>
      <c r="T280" s="149"/>
      <c r="U280" s="139"/>
      <c r="V280" s="145"/>
      <c r="W280" s="144"/>
      <c r="X280" s="130"/>
      <c r="Y280" s="130"/>
      <c r="AA280" s="130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  <c r="BI280" s="147"/>
    </row>
    <row r="281" spans="1:61" ht="16.5" customHeight="1">
      <c r="A281" s="148"/>
      <c r="B281" s="146"/>
      <c r="C281" s="146"/>
      <c r="D281" s="125"/>
      <c r="E281" s="136"/>
      <c r="F281" s="127">
        <f t="shared" ca="1" si="5"/>
        <v>2026</v>
      </c>
      <c r="G281" s="125"/>
      <c r="H281" s="146"/>
      <c r="I281" s="146"/>
      <c r="J281" s="174"/>
      <c r="K281" s="146"/>
      <c r="L281" s="130"/>
      <c r="M281" s="130"/>
      <c r="N281" s="134"/>
      <c r="O281" s="146"/>
      <c r="P281" s="146"/>
      <c r="Q281" s="150"/>
      <c r="R281" s="143"/>
      <c r="S281" s="150"/>
      <c r="T281" s="149"/>
      <c r="U281" s="139"/>
      <c r="V281" s="145"/>
      <c r="W281" s="144"/>
      <c r="X281" s="130"/>
      <c r="Y281" s="130"/>
      <c r="AA281" s="130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  <c r="BI281" s="147"/>
    </row>
    <row r="282" spans="1:61" ht="16.5" customHeight="1">
      <c r="A282" s="148"/>
      <c r="B282" s="146"/>
      <c r="C282" s="146"/>
      <c r="D282" s="125"/>
      <c r="E282" s="136"/>
      <c r="F282" s="127">
        <f t="shared" ca="1" si="5"/>
        <v>2026</v>
      </c>
      <c r="G282" s="125"/>
      <c r="H282" s="146"/>
      <c r="I282" s="146"/>
      <c r="J282" s="174"/>
      <c r="K282" s="146"/>
      <c r="L282" s="130"/>
      <c r="M282" s="130"/>
      <c r="N282" s="134"/>
      <c r="O282" s="146"/>
      <c r="P282" s="146"/>
      <c r="Q282" s="150"/>
      <c r="R282" s="143"/>
      <c r="S282" s="150"/>
      <c r="T282" s="149"/>
      <c r="U282" s="139"/>
      <c r="V282" s="145"/>
      <c r="W282" s="144"/>
      <c r="X282" s="130"/>
      <c r="Y282" s="130"/>
      <c r="AA282" s="130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  <c r="BI282" s="147"/>
    </row>
    <row r="283" spans="1:61" ht="16.5" customHeight="1">
      <c r="A283" s="148"/>
      <c r="B283" s="146"/>
      <c r="C283" s="146"/>
      <c r="D283" s="125"/>
      <c r="E283" s="136"/>
      <c r="F283" s="127">
        <f t="shared" ca="1" si="5"/>
        <v>2026</v>
      </c>
      <c r="G283" s="125"/>
      <c r="H283" s="146"/>
      <c r="I283" s="146"/>
      <c r="J283" s="174"/>
      <c r="K283" s="146"/>
      <c r="L283" s="130"/>
      <c r="M283" s="130"/>
      <c r="N283" s="134"/>
      <c r="O283" s="146"/>
      <c r="P283" s="146"/>
      <c r="Q283" s="150"/>
      <c r="R283" s="143"/>
      <c r="S283" s="150"/>
      <c r="T283" s="149"/>
      <c r="U283" s="139"/>
      <c r="V283" s="145"/>
      <c r="W283" s="144"/>
      <c r="X283" s="130"/>
      <c r="Y283" s="130"/>
      <c r="AA283" s="130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  <c r="BI283" s="147"/>
    </row>
    <row r="284" spans="1:61" ht="16.5" customHeight="1">
      <c r="A284" s="148"/>
      <c r="B284" s="146"/>
      <c r="C284" s="146"/>
      <c r="D284" s="125"/>
      <c r="E284" s="136"/>
      <c r="F284" s="127">
        <f t="shared" ca="1" si="5"/>
        <v>2026</v>
      </c>
      <c r="G284" s="125"/>
      <c r="H284" s="146"/>
      <c r="I284" s="146"/>
      <c r="J284" s="174"/>
      <c r="K284" s="146"/>
      <c r="L284" s="130"/>
      <c r="M284" s="130"/>
      <c r="N284" s="134"/>
      <c r="O284" s="146"/>
      <c r="P284" s="146"/>
      <c r="Q284" s="150"/>
      <c r="R284" s="143"/>
      <c r="S284" s="150"/>
      <c r="T284" s="149"/>
      <c r="U284" s="139"/>
      <c r="V284" s="145"/>
      <c r="W284" s="144"/>
      <c r="X284" s="130"/>
      <c r="Y284" s="130"/>
      <c r="AA284" s="130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  <c r="BI284" s="147"/>
    </row>
    <row r="285" spans="1:61" ht="16.5" customHeight="1">
      <c r="A285" s="148"/>
      <c r="B285" s="146"/>
      <c r="C285" s="146"/>
      <c r="D285" s="125"/>
      <c r="E285" s="136"/>
      <c r="F285" s="127">
        <f t="shared" ca="1" si="5"/>
        <v>2026</v>
      </c>
      <c r="G285" s="125"/>
      <c r="H285" s="146"/>
      <c r="I285" s="146"/>
      <c r="J285" s="174"/>
      <c r="K285" s="146"/>
      <c r="L285" s="130"/>
      <c r="M285" s="130"/>
      <c r="N285" s="134"/>
      <c r="O285" s="146"/>
      <c r="P285" s="146"/>
      <c r="Q285" s="150"/>
      <c r="R285" s="143"/>
      <c r="S285" s="150"/>
      <c r="T285" s="149"/>
      <c r="U285" s="139"/>
      <c r="V285" s="145"/>
      <c r="W285" s="144"/>
      <c r="X285" s="130"/>
      <c r="Y285" s="130"/>
      <c r="AA285" s="130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  <c r="BI285" s="147"/>
    </row>
    <row r="286" spans="1:61" ht="16.5" customHeight="1">
      <c r="A286" s="148"/>
      <c r="B286" s="146"/>
      <c r="C286" s="146"/>
      <c r="D286" s="125"/>
      <c r="E286" s="136"/>
      <c r="F286" s="127">
        <f t="shared" ca="1" si="5"/>
        <v>2026</v>
      </c>
      <c r="G286" s="125"/>
      <c r="H286" s="146"/>
      <c r="I286" s="146"/>
      <c r="J286" s="174"/>
      <c r="K286" s="146"/>
      <c r="L286" s="130"/>
      <c r="M286" s="130"/>
      <c r="N286" s="134"/>
      <c r="O286" s="146"/>
      <c r="P286" s="146"/>
      <c r="Q286" s="150"/>
      <c r="R286" s="143"/>
      <c r="S286" s="150"/>
      <c r="T286" s="149"/>
      <c r="U286" s="139"/>
      <c r="V286" s="145"/>
      <c r="W286" s="144"/>
      <c r="X286" s="130"/>
      <c r="Y286" s="130"/>
      <c r="AA286" s="130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  <c r="BI286" s="147"/>
    </row>
    <row r="287" spans="1:61" ht="16.5" customHeight="1">
      <c r="A287" s="148"/>
      <c r="B287" s="146"/>
      <c r="C287" s="146"/>
      <c r="D287" s="125"/>
      <c r="E287" s="136"/>
      <c r="F287" s="127">
        <f t="shared" ca="1" si="5"/>
        <v>2026</v>
      </c>
      <c r="G287" s="125"/>
      <c r="H287" s="146"/>
      <c r="I287" s="146"/>
      <c r="J287" s="174"/>
      <c r="K287" s="146"/>
      <c r="L287" s="130"/>
      <c r="M287" s="130"/>
      <c r="N287" s="134"/>
      <c r="O287" s="146"/>
      <c r="P287" s="146"/>
      <c r="Q287" s="150"/>
      <c r="R287" s="143"/>
      <c r="S287" s="150"/>
      <c r="T287" s="149"/>
      <c r="U287" s="139"/>
      <c r="V287" s="145"/>
      <c r="W287" s="144"/>
      <c r="X287" s="130"/>
      <c r="Y287" s="130"/>
      <c r="AA287" s="130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  <c r="BI287" s="147"/>
    </row>
    <row r="288" spans="1:61" ht="16.5" customHeight="1">
      <c r="A288" s="148"/>
      <c r="B288" s="146"/>
      <c r="C288" s="146"/>
      <c r="D288" s="125"/>
      <c r="E288" s="136"/>
      <c r="F288" s="127">
        <f t="shared" ca="1" si="5"/>
        <v>2026</v>
      </c>
      <c r="G288" s="125"/>
      <c r="H288" s="146"/>
      <c r="I288" s="146"/>
      <c r="J288" s="174"/>
      <c r="K288" s="146"/>
      <c r="L288" s="130"/>
      <c r="M288" s="130"/>
      <c r="N288" s="134"/>
      <c r="O288" s="146"/>
      <c r="P288" s="146"/>
      <c r="Q288" s="150"/>
      <c r="R288" s="143"/>
      <c r="S288" s="150"/>
      <c r="T288" s="149"/>
      <c r="U288" s="139"/>
      <c r="V288" s="145"/>
      <c r="W288" s="144"/>
      <c r="X288" s="130"/>
      <c r="Y288" s="130"/>
      <c r="AA288" s="130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  <c r="BI288" s="147"/>
    </row>
    <row r="289" spans="1:61" ht="16.5" customHeight="1">
      <c r="A289" s="148"/>
      <c r="B289" s="146"/>
      <c r="C289" s="146"/>
      <c r="D289" s="125"/>
      <c r="E289" s="136"/>
      <c r="F289" s="127">
        <f t="shared" ca="1" si="5"/>
        <v>2026</v>
      </c>
      <c r="G289" s="125"/>
      <c r="H289" s="146"/>
      <c r="I289" s="146"/>
      <c r="J289" s="174"/>
      <c r="K289" s="146"/>
      <c r="L289" s="130"/>
      <c r="M289" s="130"/>
      <c r="N289" s="134"/>
      <c r="O289" s="146"/>
      <c r="P289" s="146"/>
      <c r="Q289" s="150"/>
      <c r="R289" s="143"/>
      <c r="S289" s="150"/>
      <c r="T289" s="149"/>
      <c r="U289" s="139"/>
      <c r="V289" s="145"/>
      <c r="W289" s="144"/>
      <c r="X289" s="130"/>
      <c r="Y289" s="130"/>
      <c r="AA289" s="130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  <c r="BI289" s="147"/>
    </row>
    <row r="290" spans="1:61" ht="16.5" customHeight="1">
      <c r="A290" s="148"/>
      <c r="B290" s="146"/>
      <c r="C290" s="146"/>
      <c r="D290" s="125"/>
      <c r="E290" s="136"/>
      <c r="F290" s="127">
        <f t="shared" ca="1" si="5"/>
        <v>2026</v>
      </c>
      <c r="G290" s="125"/>
      <c r="H290" s="146"/>
      <c r="I290" s="146"/>
      <c r="J290" s="174"/>
      <c r="K290" s="146"/>
      <c r="L290" s="130"/>
      <c r="M290" s="130"/>
      <c r="N290" s="134"/>
      <c r="O290" s="146"/>
      <c r="P290" s="146"/>
      <c r="Q290" s="150"/>
      <c r="R290" s="143"/>
      <c r="S290" s="150"/>
      <c r="T290" s="149"/>
      <c r="U290" s="139"/>
      <c r="V290" s="145"/>
      <c r="W290" s="144"/>
      <c r="X290" s="130"/>
      <c r="Y290" s="130"/>
      <c r="AA290" s="130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  <c r="BI290" s="147"/>
    </row>
    <row r="291" spans="1:61" ht="16.5" customHeight="1">
      <c r="A291" s="148"/>
      <c r="B291" s="146"/>
      <c r="C291" s="146"/>
      <c r="D291" s="125"/>
      <c r="E291" s="136"/>
      <c r="F291" s="127">
        <f t="shared" ca="1" si="5"/>
        <v>2026</v>
      </c>
      <c r="G291" s="125"/>
      <c r="H291" s="146"/>
      <c r="I291" s="146"/>
      <c r="J291" s="174"/>
      <c r="K291" s="146"/>
      <c r="L291" s="130"/>
      <c r="M291" s="130"/>
      <c r="N291" s="134"/>
      <c r="O291" s="146"/>
      <c r="P291" s="146"/>
      <c r="Q291" s="150"/>
      <c r="R291" s="143"/>
      <c r="S291" s="150"/>
      <c r="T291" s="149"/>
      <c r="U291" s="139"/>
      <c r="V291" s="145"/>
      <c r="W291" s="144"/>
      <c r="X291" s="130"/>
      <c r="Y291" s="130"/>
      <c r="AA291" s="130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  <c r="BI291" s="147"/>
    </row>
    <row r="292" spans="1:61" ht="16.5" customHeight="1">
      <c r="A292" s="148"/>
      <c r="B292" s="146"/>
      <c r="C292" s="146"/>
      <c r="D292" s="125"/>
      <c r="E292" s="136"/>
      <c r="F292" s="127">
        <f t="shared" ca="1" si="5"/>
        <v>2026</v>
      </c>
      <c r="G292" s="125"/>
      <c r="H292" s="146"/>
      <c r="I292" s="146"/>
      <c r="J292" s="174"/>
      <c r="K292" s="146"/>
      <c r="L292" s="130"/>
      <c r="M292" s="130"/>
      <c r="N292" s="134"/>
      <c r="O292" s="146"/>
      <c r="P292" s="146"/>
      <c r="Q292" s="150"/>
      <c r="R292" s="143"/>
      <c r="S292" s="150"/>
      <c r="T292" s="149"/>
      <c r="U292" s="139"/>
      <c r="V292" s="145"/>
      <c r="W292" s="144"/>
      <c r="X292" s="130"/>
      <c r="Y292" s="130"/>
      <c r="AA292" s="130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  <c r="BI292" s="147"/>
    </row>
    <row r="293" spans="1:61" ht="16.5" customHeight="1">
      <c r="A293" s="148"/>
      <c r="B293" s="146"/>
      <c r="C293" s="146"/>
      <c r="D293" s="125"/>
      <c r="E293" s="136"/>
      <c r="F293" s="127">
        <f t="shared" ca="1" si="5"/>
        <v>2026</v>
      </c>
      <c r="G293" s="125"/>
      <c r="H293" s="146"/>
      <c r="I293" s="146"/>
      <c r="J293" s="174"/>
      <c r="K293" s="146"/>
      <c r="L293" s="130"/>
      <c r="M293" s="130"/>
      <c r="N293" s="134"/>
      <c r="O293" s="146"/>
      <c r="P293" s="146"/>
      <c r="Q293" s="150"/>
      <c r="R293" s="143"/>
      <c r="S293" s="150"/>
      <c r="T293" s="149"/>
      <c r="U293" s="139"/>
      <c r="V293" s="145"/>
      <c r="W293" s="144"/>
      <c r="X293" s="130"/>
      <c r="Y293" s="130"/>
      <c r="AA293" s="130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  <c r="BI293" s="147"/>
    </row>
    <row r="294" spans="1:61" ht="16.5" customHeight="1">
      <c r="A294" s="148"/>
      <c r="B294" s="146"/>
      <c r="C294" s="146"/>
      <c r="D294" s="125"/>
      <c r="E294" s="136"/>
      <c r="F294" s="127">
        <f t="shared" ca="1" si="5"/>
        <v>2026</v>
      </c>
      <c r="G294" s="125"/>
      <c r="H294" s="146"/>
      <c r="I294" s="146"/>
      <c r="J294" s="174"/>
      <c r="K294" s="146"/>
      <c r="L294" s="130"/>
      <c r="M294" s="130"/>
      <c r="N294" s="134"/>
      <c r="O294" s="146"/>
      <c r="P294" s="146"/>
      <c r="Q294" s="150"/>
      <c r="R294" s="143"/>
      <c r="S294" s="150"/>
      <c r="T294" s="149"/>
      <c r="U294" s="139"/>
      <c r="V294" s="145"/>
      <c r="W294" s="144"/>
      <c r="X294" s="130"/>
      <c r="Y294" s="130"/>
      <c r="AA294" s="130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  <c r="BI294" s="147"/>
    </row>
    <row r="295" spans="1:61" ht="16.5" customHeight="1">
      <c r="A295" s="148"/>
      <c r="B295" s="146"/>
      <c r="C295" s="146"/>
      <c r="D295" s="125"/>
      <c r="E295" s="136"/>
      <c r="F295" s="127">
        <f t="shared" ca="1" si="5"/>
        <v>2026</v>
      </c>
      <c r="G295" s="125"/>
      <c r="H295" s="146"/>
      <c r="I295" s="146"/>
      <c r="J295" s="174"/>
      <c r="K295" s="146"/>
      <c r="L295" s="130"/>
      <c r="M295" s="130"/>
      <c r="N295" s="134"/>
      <c r="O295" s="146"/>
      <c r="P295" s="146"/>
      <c r="Q295" s="150"/>
      <c r="R295" s="143"/>
      <c r="S295" s="150"/>
      <c r="T295" s="149"/>
      <c r="U295" s="139"/>
      <c r="V295" s="145"/>
      <c r="W295" s="144"/>
      <c r="X295" s="130"/>
      <c r="Y295" s="130"/>
      <c r="AA295" s="130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  <c r="BI295" s="147"/>
    </row>
    <row r="296" spans="1:61" ht="16.5" customHeight="1">
      <c r="A296" s="148"/>
      <c r="B296" s="146"/>
      <c r="C296" s="146"/>
      <c r="D296" s="125"/>
      <c r="E296" s="136"/>
      <c r="F296" s="127">
        <f t="shared" ca="1" si="5"/>
        <v>2026</v>
      </c>
      <c r="G296" s="125"/>
      <c r="H296" s="146"/>
      <c r="I296" s="146"/>
      <c r="J296" s="174"/>
      <c r="K296" s="146"/>
      <c r="L296" s="130"/>
      <c r="M296" s="130"/>
      <c r="N296" s="134"/>
      <c r="O296" s="146"/>
      <c r="P296" s="146"/>
      <c r="Q296" s="150"/>
      <c r="R296" s="143"/>
      <c r="S296" s="150"/>
      <c r="T296" s="149"/>
      <c r="U296" s="139"/>
      <c r="V296" s="145"/>
      <c r="W296" s="144"/>
      <c r="X296" s="130"/>
      <c r="Y296" s="130"/>
      <c r="AA296" s="130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  <c r="BI296" s="147"/>
    </row>
    <row r="297" spans="1:61" ht="16.5" customHeight="1">
      <c r="A297" s="148"/>
      <c r="B297" s="146"/>
      <c r="C297" s="146"/>
      <c r="D297" s="125"/>
      <c r="E297" s="136"/>
      <c r="F297" s="127">
        <f t="shared" ca="1" si="5"/>
        <v>2026</v>
      </c>
      <c r="G297" s="125"/>
      <c r="H297" s="146"/>
      <c r="I297" s="146"/>
      <c r="J297" s="174"/>
      <c r="K297" s="146"/>
      <c r="L297" s="130"/>
      <c r="M297" s="130"/>
      <c r="N297" s="134"/>
      <c r="O297" s="146"/>
      <c r="P297" s="146"/>
      <c r="Q297" s="150"/>
      <c r="R297" s="143"/>
      <c r="S297" s="150"/>
      <c r="T297" s="149"/>
      <c r="U297" s="139"/>
      <c r="V297" s="145"/>
      <c r="W297" s="144"/>
      <c r="X297" s="130"/>
      <c r="Y297" s="130"/>
      <c r="AA297" s="130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  <c r="BI297" s="147"/>
    </row>
    <row r="298" spans="1:61" ht="16.5" customHeight="1">
      <c r="A298" s="148"/>
      <c r="B298" s="146"/>
      <c r="C298" s="146"/>
      <c r="D298" s="125"/>
      <c r="E298" s="136"/>
      <c r="F298" s="127">
        <f t="shared" ca="1" si="5"/>
        <v>2026</v>
      </c>
      <c r="G298" s="125"/>
      <c r="H298" s="146"/>
      <c r="I298" s="146"/>
      <c r="J298" s="174"/>
      <c r="K298" s="146"/>
      <c r="L298" s="130"/>
      <c r="M298" s="130"/>
      <c r="N298" s="134"/>
      <c r="O298" s="146"/>
      <c r="P298" s="146"/>
      <c r="Q298" s="150"/>
      <c r="R298" s="143"/>
      <c r="S298" s="150"/>
      <c r="T298" s="149"/>
      <c r="U298" s="139"/>
      <c r="V298" s="145"/>
      <c r="W298" s="144"/>
      <c r="X298" s="130"/>
      <c r="Y298" s="130"/>
      <c r="AA298" s="130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  <c r="BI298" s="147"/>
    </row>
    <row r="299" spans="1:61" ht="16.5" customHeight="1">
      <c r="A299" s="148"/>
      <c r="B299" s="146"/>
      <c r="C299" s="146"/>
      <c r="D299" s="125"/>
      <c r="E299" s="136"/>
      <c r="F299" s="127">
        <f t="shared" ca="1" si="5"/>
        <v>2026</v>
      </c>
      <c r="G299" s="125"/>
      <c r="H299" s="146"/>
      <c r="I299" s="146"/>
      <c r="J299" s="174"/>
      <c r="K299" s="146"/>
      <c r="L299" s="130"/>
      <c r="M299" s="130"/>
      <c r="N299" s="134"/>
      <c r="O299" s="146"/>
      <c r="P299" s="146"/>
      <c r="Q299" s="150"/>
      <c r="R299" s="143"/>
      <c r="S299" s="150"/>
      <c r="T299" s="149"/>
      <c r="U299" s="139"/>
      <c r="V299" s="145"/>
      <c r="W299" s="144"/>
      <c r="X299" s="130"/>
      <c r="Y299" s="130"/>
      <c r="AA299" s="130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  <c r="BI299" s="147"/>
    </row>
    <row r="300" spans="1:61" ht="16.5" customHeight="1">
      <c r="A300" s="148"/>
      <c r="B300" s="146"/>
      <c r="C300" s="146"/>
      <c r="D300" s="125"/>
      <c r="E300" s="136"/>
      <c r="F300" s="127">
        <f t="shared" ca="1" si="5"/>
        <v>2026</v>
      </c>
      <c r="G300" s="125"/>
      <c r="H300" s="146"/>
      <c r="I300" s="146"/>
      <c r="J300" s="174"/>
      <c r="K300" s="146"/>
      <c r="L300" s="130"/>
      <c r="M300" s="130"/>
      <c r="N300" s="134"/>
      <c r="O300" s="146"/>
      <c r="P300" s="146"/>
      <c r="Q300" s="150"/>
      <c r="R300" s="143"/>
      <c r="S300" s="150"/>
      <c r="T300" s="149"/>
      <c r="U300" s="139"/>
      <c r="V300" s="145"/>
      <c r="W300" s="144"/>
      <c r="X300" s="130"/>
      <c r="Y300" s="130"/>
      <c r="AA300" s="130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  <c r="BI300" s="147"/>
    </row>
    <row r="301" spans="1:61" ht="16.5" customHeight="1">
      <c r="A301" s="148"/>
      <c r="B301" s="146"/>
      <c r="C301" s="146"/>
      <c r="D301" s="125"/>
      <c r="E301" s="136"/>
      <c r="F301" s="127">
        <f t="shared" ca="1" si="5"/>
        <v>2026</v>
      </c>
      <c r="G301" s="125"/>
      <c r="H301" s="146"/>
      <c r="I301" s="146"/>
      <c r="J301" s="174"/>
      <c r="K301" s="146"/>
      <c r="L301" s="130"/>
      <c r="M301" s="130"/>
      <c r="N301" s="134"/>
      <c r="O301" s="146"/>
      <c r="P301" s="146"/>
      <c r="Q301" s="150"/>
      <c r="R301" s="143"/>
      <c r="S301" s="150"/>
      <c r="T301" s="149"/>
      <c r="U301" s="139"/>
      <c r="V301" s="145"/>
      <c r="W301" s="144"/>
      <c r="X301" s="130"/>
      <c r="Y301" s="130"/>
      <c r="AA301" s="130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  <c r="BI301" s="147"/>
    </row>
    <row r="302" spans="1:61" ht="16.5" customHeight="1">
      <c r="A302" s="148"/>
      <c r="B302" s="146"/>
      <c r="C302" s="146"/>
      <c r="D302" s="125"/>
      <c r="E302" s="136"/>
      <c r="F302" s="127">
        <f t="shared" ca="1" si="5"/>
        <v>2026</v>
      </c>
      <c r="G302" s="125"/>
      <c r="H302" s="146"/>
      <c r="I302" s="146"/>
      <c r="J302" s="174"/>
      <c r="K302" s="146"/>
      <c r="L302" s="130"/>
      <c r="M302" s="130"/>
      <c r="N302" s="134"/>
      <c r="O302" s="146"/>
      <c r="P302" s="146"/>
      <c r="Q302" s="150"/>
      <c r="R302" s="143"/>
      <c r="S302" s="150"/>
      <c r="T302" s="149"/>
      <c r="U302" s="139"/>
      <c r="V302" s="145"/>
      <c r="W302" s="144"/>
      <c r="X302" s="130"/>
      <c r="Y302" s="130"/>
      <c r="AA302" s="130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  <c r="BI302" s="147"/>
    </row>
    <row r="303" spans="1:61" ht="16.5" customHeight="1">
      <c r="A303" s="148"/>
      <c r="B303" s="146"/>
      <c r="C303" s="146"/>
      <c r="D303" s="125"/>
      <c r="E303" s="136"/>
      <c r="F303" s="127">
        <f t="shared" ca="1" si="5"/>
        <v>2026</v>
      </c>
      <c r="G303" s="125"/>
      <c r="H303" s="146"/>
      <c r="I303" s="146"/>
      <c r="J303" s="174"/>
      <c r="K303" s="146"/>
      <c r="L303" s="130"/>
      <c r="M303" s="130"/>
      <c r="N303" s="134"/>
      <c r="O303" s="146"/>
      <c r="P303" s="146"/>
      <c r="Q303" s="150"/>
      <c r="R303" s="143"/>
      <c r="S303" s="150"/>
      <c r="T303" s="149"/>
      <c r="U303" s="139"/>
      <c r="V303" s="145"/>
      <c r="W303" s="144"/>
      <c r="X303" s="130"/>
      <c r="Y303" s="130"/>
      <c r="AA303" s="130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  <c r="BI303" s="147"/>
    </row>
    <row r="304" spans="1:61" ht="16.5" customHeight="1">
      <c r="A304" s="148"/>
      <c r="B304" s="146"/>
      <c r="C304" s="146"/>
      <c r="D304" s="125"/>
      <c r="E304" s="136"/>
      <c r="F304" s="127">
        <f t="shared" ca="1" si="5"/>
        <v>2026</v>
      </c>
      <c r="G304" s="125"/>
      <c r="H304" s="146"/>
      <c r="I304" s="146"/>
      <c r="J304" s="174"/>
      <c r="K304" s="146"/>
      <c r="L304" s="130"/>
      <c r="M304" s="130"/>
      <c r="N304" s="134"/>
      <c r="O304" s="146"/>
      <c r="P304" s="146"/>
      <c r="Q304" s="150"/>
      <c r="R304" s="143"/>
      <c r="S304" s="150"/>
      <c r="T304" s="149"/>
      <c r="U304" s="139"/>
      <c r="V304" s="145"/>
      <c r="W304" s="144"/>
      <c r="X304" s="130"/>
      <c r="Y304" s="130"/>
      <c r="AA304" s="130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  <c r="BI304" s="147"/>
    </row>
    <row r="305" spans="1:61" ht="16.5" customHeight="1">
      <c r="A305" s="148"/>
      <c r="B305" s="146"/>
      <c r="C305" s="146"/>
      <c r="D305" s="125"/>
      <c r="E305" s="136"/>
      <c r="F305" s="127">
        <f t="shared" ca="1" si="5"/>
        <v>2026</v>
      </c>
      <c r="G305" s="125"/>
      <c r="H305" s="146"/>
      <c r="I305" s="146"/>
      <c r="J305" s="174"/>
      <c r="K305" s="146"/>
      <c r="L305" s="130"/>
      <c r="M305" s="130"/>
      <c r="N305" s="134"/>
      <c r="O305" s="146"/>
      <c r="P305" s="146"/>
      <c r="Q305" s="150"/>
      <c r="R305" s="143"/>
      <c r="S305" s="150"/>
      <c r="T305" s="149"/>
      <c r="U305" s="139"/>
      <c r="V305" s="145"/>
      <c r="W305" s="144"/>
      <c r="X305" s="130"/>
      <c r="Y305" s="130"/>
      <c r="AA305" s="130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  <c r="BI305" s="147"/>
    </row>
    <row r="306" spans="1:61" ht="16.5" customHeight="1">
      <c r="A306" s="148"/>
      <c r="B306" s="146"/>
      <c r="C306" s="146"/>
      <c r="D306" s="125"/>
      <c r="E306" s="136"/>
      <c r="F306" s="127">
        <f t="shared" ca="1" si="5"/>
        <v>2026</v>
      </c>
      <c r="G306" s="125"/>
      <c r="H306" s="146"/>
      <c r="I306" s="146"/>
      <c r="J306" s="174"/>
      <c r="K306" s="146"/>
      <c r="L306" s="130"/>
      <c r="M306" s="130"/>
      <c r="N306" s="134"/>
      <c r="O306" s="146"/>
      <c r="P306" s="146"/>
      <c r="Q306" s="150"/>
      <c r="R306" s="143"/>
      <c r="S306" s="150"/>
      <c r="T306" s="149"/>
      <c r="U306" s="139"/>
      <c r="V306" s="145"/>
      <c r="W306" s="144"/>
      <c r="X306" s="130"/>
      <c r="Y306" s="130"/>
      <c r="AA306" s="130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  <c r="BI306" s="147"/>
    </row>
    <row r="307" spans="1:61" ht="16.5" customHeight="1">
      <c r="A307" s="148"/>
      <c r="B307" s="146"/>
      <c r="C307" s="146"/>
      <c r="D307" s="125"/>
      <c r="E307" s="136"/>
      <c r="F307" s="127">
        <f t="shared" ca="1" si="5"/>
        <v>2026</v>
      </c>
      <c r="G307" s="125"/>
      <c r="H307" s="146"/>
      <c r="I307" s="146"/>
      <c r="J307" s="174"/>
      <c r="K307" s="146"/>
      <c r="L307" s="130"/>
      <c r="M307" s="130"/>
      <c r="N307" s="134"/>
      <c r="O307" s="146"/>
      <c r="P307" s="146"/>
      <c r="Q307" s="150"/>
      <c r="R307" s="143"/>
      <c r="S307" s="150"/>
      <c r="T307" s="149"/>
      <c r="U307" s="139"/>
      <c r="V307" s="145"/>
      <c r="W307" s="144"/>
      <c r="X307" s="130"/>
      <c r="Y307" s="130"/>
      <c r="AA307" s="130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  <c r="BI307" s="147"/>
    </row>
    <row r="308" spans="1:61" ht="16.5" customHeight="1">
      <c r="A308" s="148"/>
      <c r="B308" s="146"/>
      <c r="C308" s="146"/>
      <c r="D308" s="125"/>
      <c r="E308" s="136"/>
      <c r="F308" s="127">
        <f t="shared" ca="1" si="5"/>
        <v>2026</v>
      </c>
      <c r="G308" s="125"/>
      <c r="H308" s="146"/>
      <c r="I308" s="146"/>
      <c r="J308" s="174"/>
      <c r="K308" s="146"/>
      <c r="L308" s="130"/>
      <c r="M308" s="130"/>
      <c r="N308" s="134"/>
      <c r="O308" s="146"/>
      <c r="P308" s="146"/>
      <c r="Q308" s="150"/>
      <c r="R308" s="143"/>
      <c r="S308" s="150"/>
      <c r="T308" s="149"/>
      <c r="U308" s="139"/>
      <c r="V308" s="145"/>
      <c r="W308" s="144"/>
      <c r="X308" s="130"/>
      <c r="Y308" s="130"/>
      <c r="AA308" s="130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  <c r="BI308" s="147"/>
    </row>
    <row r="309" spans="1:61" ht="16.5" customHeight="1">
      <c r="A309" s="148"/>
      <c r="B309" s="146"/>
      <c r="C309" s="146"/>
      <c r="D309" s="125"/>
      <c r="E309" s="136"/>
      <c r="F309" s="127">
        <f t="shared" ca="1" si="5"/>
        <v>2026</v>
      </c>
      <c r="G309" s="125"/>
      <c r="H309" s="146"/>
      <c r="I309" s="146"/>
      <c r="J309" s="174"/>
      <c r="K309" s="146"/>
      <c r="L309" s="130"/>
      <c r="M309" s="130"/>
      <c r="N309" s="134"/>
      <c r="O309" s="146"/>
      <c r="P309" s="146"/>
      <c r="Q309" s="150"/>
      <c r="R309" s="143"/>
      <c r="S309" s="150"/>
      <c r="T309" s="149"/>
      <c r="U309" s="139"/>
      <c r="V309" s="145"/>
      <c r="W309" s="144"/>
      <c r="X309" s="130"/>
      <c r="Y309" s="130"/>
      <c r="AA309" s="130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  <c r="BI309" s="147"/>
    </row>
    <row r="310" spans="1:61" ht="16.5" customHeight="1">
      <c r="A310" s="148"/>
      <c r="B310" s="146"/>
      <c r="C310" s="146"/>
      <c r="D310" s="125"/>
      <c r="E310" s="136"/>
      <c r="F310" s="127">
        <f t="shared" ca="1" si="5"/>
        <v>2026</v>
      </c>
      <c r="G310" s="125"/>
      <c r="H310" s="146"/>
      <c r="I310" s="146"/>
      <c r="J310" s="174"/>
      <c r="K310" s="146"/>
      <c r="L310" s="130"/>
      <c r="M310" s="130"/>
      <c r="N310" s="134"/>
      <c r="O310" s="146"/>
      <c r="P310" s="146"/>
      <c r="Q310" s="150"/>
      <c r="R310" s="143"/>
      <c r="S310" s="150"/>
      <c r="T310" s="149"/>
      <c r="U310" s="139"/>
      <c r="V310" s="145"/>
      <c r="W310" s="144"/>
      <c r="X310" s="130"/>
      <c r="Y310" s="130"/>
      <c r="AA310" s="130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  <c r="BI310" s="147"/>
    </row>
    <row r="311" spans="1:61" ht="16.5" customHeight="1">
      <c r="A311" s="148"/>
      <c r="B311" s="146"/>
      <c r="C311" s="146"/>
      <c r="D311" s="125"/>
      <c r="E311" s="136"/>
      <c r="F311" s="127">
        <f t="shared" ca="1" si="5"/>
        <v>2026</v>
      </c>
      <c r="G311" s="125"/>
      <c r="H311" s="146"/>
      <c r="I311" s="146"/>
      <c r="J311" s="174"/>
      <c r="K311" s="146"/>
      <c r="L311" s="130"/>
      <c r="M311" s="130"/>
      <c r="N311" s="134"/>
      <c r="O311" s="146"/>
      <c r="P311" s="146"/>
      <c r="Q311" s="150"/>
      <c r="R311" s="143"/>
      <c r="S311" s="150"/>
      <c r="T311" s="149"/>
      <c r="U311" s="139"/>
      <c r="V311" s="145"/>
      <c r="W311" s="144"/>
      <c r="X311" s="130"/>
      <c r="Y311" s="130"/>
      <c r="AA311" s="130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</row>
    <row r="312" spans="1:61" ht="16.5" customHeight="1">
      <c r="A312" s="148"/>
      <c r="B312" s="146"/>
      <c r="C312" s="146"/>
      <c r="D312" s="125"/>
      <c r="E312" s="136"/>
      <c r="F312" s="127">
        <f t="shared" ca="1" si="5"/>
        <v>2026</v>
      </c>
      <c r="G312" s="125"/>
      <c r="H312" s="146"/>
      <c r="I312" s="146"/>
      <c r="J312" s="174"/>
      <c r="K312" s="146"/>
      <c r="L312" s="130"/>
      <c r="M312" s="130"/>
      <c r="N312" s="134"/>
      <c r="O312" s="146"/>
      <c r="P312" s="146"/>
      <c r="Q312" s="150"/>
      <c r="R312" s="143"/>
      <c r="S312" s="150"/>
      <c r="T312" s="149"/>
      <c r="U312" s="139"/>
      <c r="V312" s="145"/>
      <c r="W312" s="144"/>
      <c r="X312" s="130"/>
      <c r="Y312" s="130"/>
      <c r="AA312" s="130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  <c r="BI312" s="147"/>
    </row>
    <row r="313" spans="1:61" ht="16.5" customHeight="1">
      <c r="A313" s="148"/>
      <c r="B313" s="146"/>
      <c r="C313" s="146"/>
      <c r="D313" s="125"/>
      <c r="E313" s="136"/>
      <c r="F313" s="127">
        <f t="shared" ca="1" si="5"/>
        <v>2026</v>
      </c>
      <c r="G313" s="125"/>
      <c r="H313" s="146"/>
      <c r="I313" s="146"/>
      <c r="J313" s="174"/>
      <c r="K313" s="146"/>
      <c r="L313" s="130"/>
      <c r="M313" s="130"/>
      <c r="N313" s="134"/>
      <c r="O313" s="146"/>
      <c r="P313" s="146"/>
      <c r="Q313" s="150"/>
      <c r="R313" s="143"/>
      <c r="S313" s="150"/>
      <c r="T313" s="149"/>
      <c r="U313" s="139"/>
      <c r="V313" s="145"/>
      <c r="W313" s="144"/>
      <c r="X313" s="130"/>
      <c r="Y313" s="130"/>
      <c r="AA313" s="130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</row>
    <row r="314" spans="1:61" ht="16.5" customHeight="1">
      <c r="A314" s="148"/>
      <c r="B314" s="146"/>
      <c r="C314" s="146"/>
      <c r="D314" s="125"/>
      <c r="E314" s="136"/>
      <c r="F314" s="127">
        <f t="shared" ca="1" si="5"/>
        <v>2026</v>
      </c>
      <c r="G314" s="125"/>
      <c r="H314" s="146"/>
      <c r="I314" s="146"/>
      <c r="J314" s="174"/>
      <c r="K314" s="146"/>
      <c r="L314" s="130"/>
      <c r="M314" s="130"/>
      <c r="N314" s="134"/>
      <c r="O314" s="146"/>
      <c r="P314" s="146"/>
      <c r="Q314" s="150"/>
      <c r="R314" s="143"/>
      <c r="S314" s="150"/>
      <c r="T314" s="149"/>
      <c r="U314" s="139"/>
      <c r="V314" s="145"/>
      <c r="W314" s="144"/>
      <c r="X314" s="130"/>
      <c r="Y314" s="130"/>
      <c r="AA314" s="130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  <c r="BI314" s="147"/>
    </row>
    <row r="315" spans="1:61" ht="16.5" customHeight="1">
      <c r="A315" s="148"/>
      <c r="B315" s="146"/>
      <c r="C315" s="146"/>
      <c r="D315" s="125"/>
      <c r="E315" s="136"/>
      <c r="F315" s="127">
        <f t="shared" ca="1" si="5"/>
        <v>2026</v>
      </c>
      <c r="G315" s="125"/>
      <c r="H315" s="146"/>
      <c r="I315" s="146"/>
      <c r="J315" s="174"/>
      <c r="K315" s="146"/>
      <c r="L315" s="130"/>
      <c r="M315" s="130"/>
      <c r="N315" s="134"/>
      <c r="O315" s="146"/>
      <c r="P315" s="146"/>
      <c r="Q315" s="150"/>
      <c r="R315" s="143"/>
      <c r="S315" s="150"/>
      <c r="T315" s="149"/>
      <c r="U315" s="139"/>
      <c r="V315" s="145"/>
      <c r="W315" s="144"/>
      <c r="X315" s="130"/>
      <c r="Y315" s="130"/>
      <c r="AA315" s="130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  <c r="BI315" s="147"/>
    </row>
    <row r="316" spans="1:61" ht="16.5" customHeight="1">
      <c r="A316" s="148"/>
      <c r="B316" s="146"/>
      <c r="C316" s="146"/>
      <c r="D316" s="125"/>
      <c r="E316" s="136"/>
      <c r="F316" s="127">
        <f t="shared" ca="1" si="5"/>
        <v>2026</v>
      </c>
      <c r="G316" s="125"/>
      <c r="H316" s="146"/>
      <c r="I316" s="146"/>
      <c r="J316" s="174"/>
      <c r="K316" s="146"/>
      <c r="L316" s="130"/>
      <c r="M316" s="130"/>
      <c r="N316" s="134"/>
      <c r="O316" s="146"/>
      <c r="P316" s="146"/>
      <c r="Q316" s="150"/>
      <c r="R316" s="143"/>
      <c r="S316" s="150"/>
      <c r="T316" s="149"/>
      <c r="U316" s="139"/>
      <c r="V316" s="145"/>
      <c r="W316" s="144"/>
      <c r="X316" s="130"/>
      <c r="Y316" s="130"/>
      <c r="AA316" s="130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  <c r="BI316" s="147"/>
    </row>
    <row r="317" spans="1:61" ht="16.5" customHeight="1">
      <c r="A317" s="148"/>
      <c r="B317" s="146"/>
      <c r="C317" s="146"/>
      <c r="D317" s="125"/>
      <c r="E317" s="136"/>
      <c r="F317" s="127">
        <f t="shared" ca="1" si="5"/>
        <v>2026</v>
      </c>
      <c r="G317" s="125"/>
      <c r="H317" s="146"/>
      <c r="I317" s="146"/>
      <c r="J317" s="174"/>
      <c r="K317" s="146"/>
      <c r="L317" s="130"/>
      <c r="M317" s="130"/>
      <c r="N317" s="134"/>
      <c r="O317" s="146"/>
      <c r="P317" s="146"/>
      <c r="Q317" s="150"/>
      <c r="R317" s="143"/>
      <c r="S317" s="150"/>
      <c r="T317" s="149"/>
      <c r="U317" s="139"/>
      <c r="V317" s="145"/>
      <c r="W317" s="144"/>
      <c r="X317" s="130"/>
      <c r="Y317" s="130"/>
      <c r="AA317" s="130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  <c r="BI317" s="147"/>
    </row>
    <row r="318" spans="1:61" ht="16.5" customHeight="1">
      <c r="A318" s="148"/>
      <c r="B318" s="146"/>
      <c r="C318" s="146"/>
      <c r="D318" s="125"/>
      <c r="E318" s="136"/>
      <c r="F318" s="127">
        <f t="shared" ca="1" si="5"/>
        <v>2026</v>
      </c>
      <c r="G318" s="125"/>
      <c r="H318" s="146"/>
      <c r="I318" s="146"/>
      <c r="J318" s="174"/>
      <c r="K318" s="146"/>
      <c r="L318" s="130"/>
      <c r="M318" s="130"/>
      <c r="N318" s="134"/>
      <c r="O318" s="146"/>
      <c r="P318" s="146"/>
      <c r="Q318" s="150"/>
      <c r="R318" s="143"/>
      <c r="S318" s="150"/>
      <c r="T318" s="149"/>
      <c r="U318" s="139"/>
      <c r="V318" s="145"/>
      <c r="W318" s="144"/>
      <c r="X318" s="130"/>
      <c r="Y318" s="130"/>
      <c r="AA318" s="130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  <c r="BI318" s="147"/>
    </row>
    <row r="319" spans="1:61" ht="16.5" customHeight="1">
      <c r="A319" s="148"/>
      <c r="B319" s="146"/>
      <c r="C319" s="146"/>
      <c r="D319" s="125"/>
      <c r="E319" s="136"/>
      <c r="F319" s="127">
        <f t="shared" ca="1" si="5"/>
        <v>2026</v>
      </c>
      <c r="G319" s="125"/>
      <c r="H319" s="146"/>
      <c r="I319" s="146"/>
      <c r="J319" s="174"/>
      <c r="K319" s="146"/>
      <c r="L319" s="130"/>
      <c r="M319" s="130"/>
      <c r="N319" s="134"/>
      <c r="O319" s="146"/>
      <c r="P319" s="146"/>
      <c r="Q319" s="150"/>
      <c r="R319" s="143"/>
      <c r="S319" s="150"/>
      <c r="T319" s="149"/>
      <c r="U319" s="139"/>
      <c r="V319" s="145"/>
      <c r="W319" s="144"/>
      <c r="X319" s="130"/>
      <c r="Y319" s="130"/>
      <c r="AA319" s="130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  <c r="BI319" s="147"/>
    </row>
    <row r="320" spans="1:61" ht="16.5" customHeight="1">
      <c r="A320" s="148"/>
      <c r="B320" s="146"/>
      <c r="C320" s="146"/>
      <c r="D320" s="125"/>
      <c r="E320" s="136"/>
      <c r="F320" s="127">
        <f t="shared" ca="1" si="5"/>
        <v>2026</v>
      </c>
      <c r="G320" s="125"/>
      <c r="H320" s="146"/>
      <c r="I320" s="146"/>
      <c r="J320" s="174"/>
      <c r="K320" s="146"/>
      <c r="L320" s="130"/>
      <c r="M320" s="130"/>
      <c r="N320" s="134"/>
      <c r="O320" s="146"/>
      <c r="P320" s="146"/>
      <c r="Q320" s="150"/>
      <c r="R320" s="143"/>
      <c r="S320" s="150"/>
      <c r="T320" s="149"/>
      <c r="U320" s="139"/>
      <c r="V320" s="145"/>
      <c r="W320" s="144"/>
      <c r="X320" s="130"/>
      <c r="Y320" s="130"/>
      <c r="AA320" s="130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  <c r="BI320" s="147"/>
    </row>
    <row r="321" spans="1:61" ht="16.5" customHeight="1">
      <c r="A321" s="148"/>
      <c r="B321" s="146"/>
      <c r="C321" s="146"/>
      <c r="D321" s="125"/>
      <c r="E321" s="136"/>
      <c r="F321" s="127">
        <f t="shared" ref="F321:F384" ca="1" si="6">(YEAR(NOW())-E321)</f>
        <v>2026</v>
      </c>
      <c r="G321" s="125"/>
      <c r="H321" s="146"/>
      <c r="I321" s="146"/>
      <c r="J321" s="174"/>
      <c r="K321" s="146"/>
      <c r="L321" s="130"/>
      <c r="M321" s="130"/>
      <c r="N321" s="134"/>
      <c r="O321" s="146"/>
      <c r="P321" s="146"/>
      <c r="Q321" s="150"/>
      <c r="R321" s="143"/>
      <c r="S321" s="150"/>
      <c r="T321" s="149"/>
      <c r="U321" s="139"/>
      <c r="V321" s="145"/>
      <c r="W321" s="144"/>
      <c r="X321" s="130"/>
      <c r="Y321" s="130"/>
      <c r="AA321" s="130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  <c r="BI321" s="147"/>
    </row>
    <row r="322" spans="1:61" ht="16.5" customHeight="1">
      <c r="A322" s="148"/>
      <c r="B322" s="146"/>
      <c r="C322" s="146"/>
      <c r="D322" s="125"/>
      <c r="E322" s="136"/>
      <c r="F322" s="127">
        <f t="shared" ca="1" si="6"/>
        <v>2026</v>
      </c>
      <c r="G322" s="125"/>
      <c r="H322" s="146"/>
      <c r="I322" s="146"/>
      <c r="J322" s="174"/>
      <c r="K322" s="146"/>
      <c r="L322" s="130"/>
      <c r="M322" s="130"/>
      <c r="N322" s="134"/>
      <c r="O322" s="146"/>
      <c r="P322" s="146"/>
      <c r="Q322" s="150"/>
      <c r="R322" s="143"/>
      <c r="S322" s="150"/>
      <c r="T322" s="149"/>
      <c r="U322" s="139"/>
      <c r="V322" s="145"/>
      <c r="W322" s="144"/>
      <c r="X322" s="130"/>
      <c r="Y322" s="130"/>
      <c r="AA322" s="130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  <c r="BI322" s="147"/>
    </row>
    <row r="323" spans="1:61" ht="16.5" customHeight="1">
      <c r="A323" s="148"/>
      <c r="B323" s="146"/>
      <c r="C323" s="146"/>
      <c r="D323" s="125"/>
      <c r="E323" s="136"/>
      <c r="F323" s="127">
        <f t="shared" ca="1" si="6"/>
        <v>2026</v>
      </c>
      <c r="G323" s="125"/>
      <c r="H323" s="146"/>
      <c r="I323" s="146"/>
      <c r="J323" s="174"/>
      <c r="K323" s="146"/>
      <c r="L323" s="130"/>
      <c r="M323" s="130"/>
      <c r="N323" s="134"/>
      <c r="O323" s="146"/>
      <c r="P323" s="146"/>
      <c r="Q323" s="150"/>
      <c r="R323" s="143"/>
      <c r="S323" s="150"/>
      <c r="T323" s="149"/>
      <c r="U323" s="139"/>
      <c r="V323" s="145"/>
      <c r="W323" s="144"/>
      <c r="X323" s="130"/>
      <c r="Y323" s="130"/>
      <c r="AA323" s="130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  <c r="BI323" s="147"/>
    </row>
    <row r="324" spans="1:61" ht="16.5" customHeight="1">
      <c r="A324" s="148"/>
      <c r="B324" s="146"/>
      <c r="C324" s="146"/>
      <c r="D324" s="125"/>
      <c r="E324" s="136"/>
      <c r="F324" s="127">
        <f t="shared" ca="1" si="6"/>
        <v>2026</v>
      </c>
      <c r="G324" s="125"/>
      <c r="H324" s="146"/>
      <c r="I324" s="146"/>
      <c r="J324" s="174"/>
      <c r="K324" s="146"/>
      <c r="L324" s="130"/>
      <c r="M324" s="130"/>
      <c r="N324" s="134"/>
      <c r="O324" s="146"/>
      <c r="P324" s="146"/>
      <c r="Q324" s="150"/>
      <c r="R324" s="143"/>
      <c r="S324" s="150"/>
      <c r="T324" s="149"/>
      <c r="U324" s="139"/>
      <c r="V324" s="145"/>
      <c r="W324" s="144"/>
      <c r="X324" s="130"/>
      <c r="Y324" s="130"/>
      <c r="AA324" s="130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  <c r="BI324" s="147"/>
    </row>
    <row r="325" spans="1:61" ht="16.5" customHeight="1">
      <c r="A325" s="148"/>
      <c r="B325" s="146"/>
      <c r="C325" s="146"/>
      <c r="D325" s="125"/>
      <c r="E325" s="136"/>
      <c r="F325" s="127">
        <f t="shared" ca="1" si="6"/>
        <v>2026</v>
      </c>
      <c r="G325" s="125"/>
      <c r="H325" s="146"/>
      <c r="I325" s="146"/>
      <c r="J325" s="174"/>
      <c r="K325" s="146"/>
      <c r="L325" s="130"/>
      <c r="M325" s="130"/>
      <c r="N325" s="134"/>
      <c r="O325" s="146"/>
      <c r="P325" s="146"/>
      <c r="Q325" s="150"/>
      <c r="R325" s="143"/>
      <c r="S325" s="150"/>
      <c r="T325" s="149"/>
      <c r="U325" s="139"/>
      <c r="V325" s="145"/>
      <c r="W325" s="144"/>
      <c r="X325" s="130"/>
      <c r="Y325" s="130"/>
      <c r="AA325" s="130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  <c r="BI325" s="147"/>
    </row>
    <row r="326" spans="1:61" ht="16.5" customHeight="1">
      <c r="A326" s="148"/>
      <c r="B326" s="146"/>
      <c r="C326" s="146"/>
      <c r="D326" s="125"/>
      <c r="E326" s="136"/>
      <c r="F326" s="127">
        <f t="shared" ca="1" si="6"/>
        <v>2026</v>
      </c>
      <c r="G326" s="125"/>
      <c r="H326" s="146"/>
      <c r="I326" s="146"/>
      <c r="J326" s="174"/>
      <c r="K326" s="146"/>
      <c r="L326" s="130"/>
      <c r="M326" s="130"/>
      <c r="N326" s="134"/>
      <c r="O326" s="146"/>
      <c r="P326" s="146"/>
      <c r="Q326" s="150"/>
      <c r="R326" s="143"/>
      <c r="S326" s="150"/>
      <c r="T326" s="149"/>
      <c r="U326" s="139"/>
      <c r="V326" s="145"/>
      <c r="W326" s="144"/>
      <c r="X326" s="130"/>
      <c r="Y326" s="130"/>
      <c r="AA326" s="130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  <c r="BI326" s="147"/>
    </row>
    <row r="327" spans="1:61" ht="16.5" customHeight="1">
      <c r="A327" s="148"/>
      <c r="B327" s="146"/>
      <c r="C327" s="146"/>
      <c r="D327" s="125"/>
      <c r="E327" s="136"/>
      <c r="F327" s="127">
        <f t="shared" ca="1" si="6"/>
        <v>2026</v>
      </c>
      <c r="G327" s="125"/>
      <c r="H327" s="146"/>
      <c r="I327" s="146"/>
      <c r="J327" s="174"/>
      <c r="K327" s="146"/>
      <c r="L327" s="130"/>
      <c r="M327" s="130"/>
      <c r="N327" s="146"/>
      <c r="O327" s="146"/>
      <c r="P327" s="146"/>
      <c r="Q327" s="150"/>
      <c r="R327" s="143"/>
      <c r="S327" s="150"/>
      <c r="T327" s="149"/>
      <c r="U327" s="139"/>
      <c r="V327" s="145"/>
      <c r="W327" s="144"/>
      <c r="X327" s="130"/>
      <c r="Y327" s="130"/>
      <c r="AA327" s="130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  <c r="BI327" s="147"/>
    </row>
    <row r="328" spans="1:61" ht="16.5" customHeight="1">
      <c r="A328" s="148"/>
      <c r="B328" s="146"/>
      <c r="C328" s="146"/>
      <c r="D328" s="125"/>
      <c r="E328" s="136"/>
      <c r="F328" s="127">
        <f t="shared" ca="1" si="6"/>
        <v>2026</v>
      </c>
      <c r="G328" s="125"/>
      <c r="H328" s="146"/>
      <c r="I328" s="146"/>
      <c r="J328" s="174"/>
      <c r="K328" s="146"/>
      <c r="L328" s="130"/>
      <c r="M328" s="130"/>
      <c r="N328" s="134"/>
      <c r="O328" s="146"/>
      <c r="P328" s="146"/>
      <c r="Q328" s="150"/>
      <c r="R328" s="143"/>
      <c r="S328" s="150"/>
      <c r="T328" s="149"/>
      <c r="U328" s="139"/>
      <c r="V328" s="145"/>
      <c r="W328" s="144"/>
      <c r="X328" s="130"/>
      <c r="Y328" s="130"/>
      <c r="AA328" s="130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  <c r="BI328" s="147"/>
    </row>
    <row r="329" spans="1:61" ht="16.5" customHeight="1">
      <c r="A329" s="148"/>
      <c r="B329" s="146"/>
      <c r="C329" s="146"/>
      <c r="D329" s="125"/>
      <c r="E329" s="136"/>
      <c r="F329" s="127">
        <f t="shared" ca="1" si="6"/>
        <v>2026</v>
      </c>
      <c r="G329" s="125"/>
      <c r="H329" s="146"/>
      <c r="I329" s="146"/>
      <c r="J329" s="174"/>
      <c r="K329" s="146"/>
      <c r="L329" s="130"/>
      <c r="M329" s="130"/>
      <c r="N329" s="134"/>
      <c r="O329" s="146"/>
      <c r="P329" s="146"/>
      <c r="Q329" s="150"/>
      <c r="R329" s="143"/>
      <c r="S329" s="150"/>
      <c r="T329" s="149"/>
      <c r="U329" s="139"/>
      <c r="V329" s="145"/>
      <c r="W329" s="144"/>
      <c r="X329" s="130"/>
      <c r="Y329" s="130"/>
      <c r="AA329" s="130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  <c r="BI329" s="147"/>
    </row>
    <row r="330" spans="1:61" ht="16.5" customHeight="1">
      <c r="A330" s="148"/>
      <c r="B330" s="146"/>
      <c r="C330" s="146"/>
      <c r="D330" s="125"/>
      <c r="E330" s="136"/>
      <c r="F330" s="127">
        <f t="shared" ca="1" si="6"/>
        <v>2026</v>
      </c>
      <c r="G330" s="125"/>
      <c r="H330" s="146"/>
      <c r="I330" s="146"/>
      <c r="J330" s="174"/>
      <c r="K330" s="146"/>
      <c r="L330" s="130"/>
      <c r="M330" s="130"/>
      <c r="N330" s="134"/>
      <c r="O330" s="146"/>
      <c r="P330" s="146"/>
      <c r="Q330" s="150"/>
      <c r="R330" s="143"/>
      <c r="S330" s="150"/>
      <c r="T330" s="149"/>
      <c r="U330" s="139"/>
      <c r="V330" s="145"/>
      <c r="W330" s="144"/>
      <c r="X330" s="130"/>
      <c r="Y330" s="130"/>
      <c r="AA330" s="130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</row>
    <row r="331" spans="1:61" ht="16.5" customHeight="1">
      <c r="A331" s="148"/>
      <c r="B331" s="146"/>
      <c r="C331" s="146"/>
      <c r="D331" s="125"/>
      <c r="E331" s="136"/>
      <c r="F331" s="127">
        <f t="shared" ca="1" si="6"/>
        <v>2026</v>
      </c>
      <c r="G331" s="125"/>
      <c r="H331" s="146"/>
      <c r="I331" s="146"/>
      <c r="J331" s="174"/>
      <c r="K331" s="146"/>
      <c r="L331" s="130"/>
      <c r="M331" s="130"/>
      <c r="N331" s="134"/>
      <c r="O331" s="146"/>
      <c r="P331" s="146"/>
      <c r="Q331" s="150"/>
      <c r="R331" s="143"/>
      <c r="S331" s="150"/>
      <c r="T331" s="149"/>
      <c r="U331" s="139"/>
      <c r="V331" s="145"/>
      <c r="W331" s="144"/>
      <c r="X331" s="130"/>
      <c r="Y331" s="130"/>
      <c r="AA331" s="130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</row>
    <row r="332" spans="1:61" ht="16.5" customHeight="1">
      <c r="A332" s="148"/>
      <c r="B332" s="146"/>
      <c r="C332" s="146"/>
      <c r="D332" s="125"/>
      <c r="E332" s="136"/>
      <c r="F332" s="127">
        <f t="shared" ca="1" si="6"/>
        <v>2026</v>
      </c>
      <c r="G332" s="125"/>
      <c r="H332" s="146"/>
      <c r="I332" s="146"/>
      <c r="J332" s="174"/>
      <c r="K332" s="146"/>
      <c r="L332" s="130"/>
      <c r="M332" s="130"/>
      <c r="N332" s="134"/>
      <c r="O332" s="146"/>
      <c r="P332" s="146"/>
      <c r="Q332" s="150"/>
      <c r="R332" s="143"/>
      <c r="S332" s="150"/>
      <c r="T332" s="149"/>
      <c r="U332" s="139"/>
      <c r="V332" s="145"/>
      <c r="W332" s="144"/>
      <c r="X332" s="130"/>
      <c r="Y332" s="130"/>
      <c r="AA332" s="130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</row>
    <row r="333" spans="1:61" ht="16.5" customHeight="1">
      <c r="A333" s="148"/>
      <c r="B333" s="146"/>
      <c r="C333" s="146"/>
      <c r="D333" s="125"/>
      <c r="E333" s="136"/>
      <c r="F333" s="127">
        <f t="shared" ca="1" si="6"/>
        <v>2026</v>
      </c>
      <c r="G333" s="125"/>
      <c r="H333" s="146"/>
      <c r="I333" s="146"/>
      <c r="J333" s="174"/>
      <c r="K333" s="146"/>
      <c r="L333" s="130"/>
      <c r="M333" s="130"/>
      <c r="N333" s="134"/>
      <c r="O333" s="146"/>
      <c r="P333" s="146"/>
      <c r="Q333" s="150"/>
      <c r="R333" s="143"/>
      <c r="S333" s="150"/>
      <c r="T333" s="149"/>
      <c r="U333" s="139"/>
      <c r="V333" s="145"/>
      <c r="W333" s="144"/>
      <c r="X333" s="130"/>
      <c r="Y333" s="130"/>
      <c r="AA333" s="130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</row>
    <row r="334" spans="1:61" ht="16.5" customHeight="1">
      <c r="A334" s="148"/>
      <c r="B334" s="146"/>
      <c r="C334" s="146"/>
      <c r="D334" s="125"/>
      <c r="E334" s="136"/>
      <c r="F334" s="127">
        <f t="shared" ca="1" si="6"/>
        <v>2026</v>
      </c>
      <c r="G334" s="125"/>
      <c r="H334" s="146"/>
      <c r="I334" s="146"/>
      <c r="J334" s="174"/>
      <c r="K334" s="146"/>
      <c r="L334" s="130"/>
      <c r="M334" s="130"/>
      <c r="N334" s="134"/>
      <c r="O334" s="146"/>
      <c r="P334" s="146"/>
      <c r="Q334" s="150"/>
      <c r="R334" s="143"/>
      <c r="S334" s="150"/>
      <c r="T334" s="149"/>
      <c r="U334" s="139"/>
      <c r="V334" s="145"/>
      <c r="W334" s="144"/>
      <c r="X334" s="130"/>
      <c r="Y334" s="130"/>
      <c r="AA334" s="130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</row>
    <row r="335" spans="1:61" ht="16.5" customHeight="1">
      <c r="A335" s="148"/>
      <c r="B335" s="146"/>
      <c r="C335" s="146"/>
      <c r="D335" s="125"/>
      <c r="E335" s="136"/>
      <c r="F335" s="127">
        <f t="shared" ca="1" si="6"/>
        <v>2026</v>
      </c>
      <c r="G335" s="125"/>
      <c r="H335" s="146"/>
      <c r="I335" s="146"/>
      <c r="J335" s="174"/>
      <c r="K335" s="146"/>
      <c r="L335" s="130"/>
      <c r="M335" s="130"/>
      <c r="N335" s="134"/>
      <c r="O335" s="146"/>
      <c r="P335" s="146"/>
      <c r="Q335" s="150"/>
      <c r="R335" s="143"/>
      <c r="S335" s="150"/>
      <c r="T335" s="149"/>
      <c r="U335" s="139"/>
      <c r="V335" s="145"/>
      <c r="W335" s="144"/>
      <c r="X335" s="130"/>
      <c r="Y335" s="130"/>
      <c r="AA335" s="130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</row>
    <row r="336" spans="1:61" ht="16.5" customHeight="1">
      <c r="A336" s="148"/>
      <c r="B336" s="146"/>
      <c r="C336" s="146"/>
      <c r="D336" s="125"/>
      <c r="E336" s="136"/>
      <c r="F336" s="127">
        <f t="shared" ca="1" si="6"/>
        <v>2026</v>
      </c>
      <c r="G336" s="125"/>
      <c r="H336" s="146"/>
      <c r="I336" s="146"/>
      <c r="J336" s="174"/>
      <c r="K336" s="146"/>
      <c r="L336" s="130"/>
      <c r="M336" s="130"/>
      <c r="N336" s="134"/>
      <c r="O336" s="146"/>
      <c r="P336" s="146"/>
      <c r="Q336" s="150"/>
      <c r="R336" s="143"/>
      <c r="S336" s="150"/>
      <c r="T336" s="149"/>
      <c r="U336" s="139"/>
      <c r="V336" s="145"/>
      <c r="W336" s="144"/>
      <c r="X336" s="130"/>
      <c r="Y336" s="130"/>
      <c r="AA336" s="130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</row>
    <row r="337" spans="1:61" ht="16.5" customHeight="1">
      <c r="A337" s="148"/>
      <c r="B337" s="146"/>
      <c r="C337" s="146"/>
      <c r="D337" s="125"/>
      <c r="E337" s="136"/>
      <c r="F337" s="127">
        <f t="shared" ca="1" si="6"/>
        <v>2026</v>
      </c>
      <c r="G337" s="125"/>
      <c r="H337" s="146"/>
      <c r="I337" s="146"/>
      <c r="J337" s="174"/>
      <c r="K337" s="146"/>
      <c r="L337" s="130"/>
      <c r="M337" s="130"/>
      <c r="N337" s="134"/>
      <c r="O337" s="146"/>
      <c r="P337" s="146"/>
      <c r="Q337" s="150"/>
      <c r="R337" s="143"/>
      <c r="S337" s="150"/>
      <c r="T337" s="149"/>
      <c r="U337" s="139"/>
      <c r="V337" s="145"/>
      <c r="W337" s="144"/>
      <c r="X337" s="130"/>
      <c r="Y337" s="130"/>
      <c r="AA337" s="130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</row>
    <row r="338" spans="1:61" ht="16.5" customHeight="1">
      <c r="A338" s="148"/>
      <c r="B338" s="146"/>
      <c r="C338" s="146"/>
      <c r="D338" s="125"/>
      <c r="E338" s="136"/>
      <c r="F338" s="127">
        <f t="shared" ca="1" si="6"/>
        <v>2026</v>
      </c>
      <c r="G338" s="125"/>
      <c r="H338" s="146"/>
      <c r="I338" s="146"/>
      <c r="J338" s="174"/>
      <c r="K338" s="146"/>
      <c r="L338" s="130"/>
      <c r="M338" s="130"/>
      <c r="N338" s="134"/>
      <c r="O338" s="146"/>
      <c r="P338" s="146"/>
      <c r="Q338" s="150"/>
      <c r="R338" s="143"/>
      <c r="S338" s="150"/>
      <c r="T338" s="149"/>
      <c r="U338" s="139"/>
      <c r="V338" s="145"/>
      <c r="W338" s="144"/>
      <c r="X338" s="130"/>
      <c r="Y338" s="130"/>
      <c r="AA338" s="130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</row>
    <row r="339" spans="1:61" ht="16.5" customHeight="1">
      <c r="A339" s="148"/>
      <c r="B339" s="146"/>
      <c r="C339" s="146"/>
      <c r="D339" s="125"/>
      <c r="E339" s="136"/>
      <c r="F339" s="127">
        <f t="shared" ca="1" si="6"/>
        <v>2026</v>
      </c>
      <c r="G339" s="125"/>
      <c r="H339" s="146"/>
      <c r="I339" s="146"/>
      <c r="J339" s="174"/>
      <c r="K339" s="146"/>
      <c r="L339" s="130"/>
      <c r="M339" s="130"/>
      <c r="N339" s="134"/>
      <c r="O339" s="146"/>
      <c r="P339" s="146"/>
      <c r="Q339" s="150"/>
      <c r="R339" s="143"/>
      <c r="S339" s="150"/>
      <c r="T339" s="149"/>
      <c r="U339" s="139"/>
      <c r="V339" s="145"/>
      <c r="W339" s="144"/>
      <c r="X339" s="130"/>
      <c r="Y339" s="130"/>
      <c r="AA339" s="130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  <c r="BI339" s="147"/>
    </row>
    <row r="340" spans="1:61" ht="16.5" customHeight="1">
      <c r="A340" s="148"/>
      <c r="B340" s="146"/>
      <c r="C340" s="146"/>
      <c r="D340" s="125"/>
      <c r="E340" s="136"/>
      <c r="F340" s="127">
        <f t="shared" ca="1" si="6"/>
        <v>2026</v>
      </c>
      <c r="G340" s="125"/>
      <c r="H340" s="146"/>
      <c r="I340" s="146"/>
      <c r="J340" s="174"/>
      <c r="K340" s="146"/>
      <c r="L340" s="130"/>
      <c r="M340" s="130"/>
      <c r="N340" s="134"/>
      <c r="O340" s="146"/>
      <c r="P340" s="146"/>
      <c r="Q340" s="150"/>
      <c r="R340" s="143"/>
      <c r="S340" s="150"/>
      <c r="T340" s="149"/>
      <c r="U340" s="139"/>
      <c r="V340" s="145"/>
      <c r="W340" s="144"/>
      <c r="X340" s="130"/>
      <c r="Y340" s="130"/>
      <c r="AA340" s="130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  <c r="BI340" s="147"/>
    </row>
    <row r="341" spans="1:61" ht="16.5" customHeight="1">
      <c r="A341" s="148"/>
      <c r="B341" s="146"/>
      <c r="C341" s="146"/>
      <c r="D341" s="125"/>
      <c r="E341" s="136"/>
      <c r="F341" s="127">
        <f t="shared" ca="1" si="6"/>
        <v>2026</v>
      </c>
      <c r="G341" s="125"/>
      <c r="H341" s="146"/>
      <c r="I341" s="146"/>
      <c r="J341" s="174"/>
      <c r="K341" s="146"/>
      <c r="L341" s="130"/>
      <c r="M341" s="130"/>
      <c r="N341" s="134"/>
      <c r="O341" s="146"/>
      <c r="P341" s="146"/>
      <c r="Q341" s="150"/>
      <c r="R341" s="143"/>
      <c r="S341" s="150"/>
      <c r="T341" s="149"/>
      <c r="U341" s="139"/>
      <c r="V341" s="145"/>
      <c r="W341" s="144"/>
      <c r="X341" s="130"/>
      <c r="Y341" s="130"/>
      <c r="AA341" s="130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  <c r="BI341" s="147"/>
    </row>
    <row r="342" spans="1:61" ht="16.5" customHeight="1">
      <c r="A342" s="148"/>
      <c r="B342" s="146"/>
      <c r="C342" s="146"/>
      <c r="D342" s="125"/>
      <c r="E342" s="136"/>
      <c r="F342" s="127">
        <f t="shared" ca="1" si="6"/>
        <v>2026</v>
      </c>
      <c r="G342" s="125"/>
      <c r="H342" s="146"/>
      <c r="I342" s="146"/>
      <c r="J342" s="174"/>
      <c r="K342" s="146"/>
      <c r="L342" s="130"/>
      <c r="M342" s="130"/>
      <c r="N342" s="134"/>
      <c r="O342" s="146"/>
      <c r="P342" s="146"/>
      <c r="Q342" s="150"/>
      <c r="R342" s="143"/>
      <c r="S342" s="150"/>
      <c r="T342" s="149"/>
      <c r="U342" s="139"/>
      <c r="V342" s="145"/>
      <c r="W342" s="144"/>
      <c r="X342" s="130"/>
      <c r="Y342" s="130"/>
      <c r="AA342" s="130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  <c r="BI342" s="147"/>
    </row>
    <row r="343" spans="1:61" ht="16.5" customHeight="1">
      <c r="A343" s="148"/>
      <c r="B343" s="146"/>
      <c r="C343" s="146"/>
      <c r="D343" s="125"/>
      <c r="E343" s="136"/>
      <c r="F343" s="127">
        <f t="shared" ca="1" si="6"/>
        <v>2026</v>
      </c>
      <c r="G343" s="125"/>
      <c r="H343" s="146"/>
      <c r="I343" s="146"/>
      <c r="J343" s="174"/>
      <c r="K343" s="146"/>
      <c r="L343" s="130"/>
      <c r="M343" s="130"/>
      <c r="N343" s="134"/>
      <c r="O343" s="146"/>
      <c r="P343" s="146"/>
      <c r="Q343" s="150"/>
      <c r="R343" s="143"/>
      <c r="S343" s="150"/>
      <c r="T343" s="149"/>
      <c r="U343" s="139"/>
      <c r="V343" s="145"/>
      <c r="W343" s="144"/>
      <c r="X343" s="130"/>
      <c r="Y343" s="130"/>
      <c r="AA343" s="130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  <c r="BI343" s="147"/>
    </row>
    <row r="344" spans="1:61" ht="16.5" customHeight="1">
      <c r="A344" s="148"/>
      <c r="B344" s="146"/>
      <c r="C344" s="146"/>
      <c r="D344" s="125"/>
      <c r="E344" s="136"/>
      <c r="F344" s="127">
        <f t="shared" ca="1" si="6"/>
        <v>2026</v>
      </c>
      <c r="G344" s="125"/>
      <c r="H344" s="146"/>
      <c r="I344" s="146"/>
      <c r="J344" s="174"/>
      <c r="K344" s="146"/>
      <c r="L344" s="130"/>
      <c r="M344" s="130"/>
      <c r="N344" s="134"/>
      <c r="O344" s="146"/>
      <c r="P344" s="146"/>
      <c r="Q344" s="150"/>
      <c r="R344" s="143"/>
      <c r="S344" s="150"/>
      <c r="T344" s="149"/>
      <c r="U344" s="139"/>
      <c r="V344" s="145"/>
      <c r="W344" s="144"/>
      <c r="X344" s="130"/>
      <c r="Y344" s="130"/>
      <c r="AA344" s="130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  <c r="BI344" s="147"/>
    </row>
    <row r="345" spans="1:61" ht="16.5" customHeight="1">
      <c r="A345" s="148"/>
      <c r="B345" s="146"/>
      <c r="C345" s="146"/>
      <c r="D345" s="125"/>
      <c r="E345" s="136"/>
      <c r="F345" s="127">
        <f t="shared" ca="1" si="6"/>
        <v>2026</v>
      </c>
      <c r="G345" s="125"/>
      <c r="H345" s="146"/>
      <c r="I345" s="146"/>
      <c r="J345" s="174"/>
      <c r="K345" s="146"/>
      <c r="L345" s="130"/>
      <c r="M345" s="130"/>
      <c r="N345" s="134"/>
      <c r="O345" s="146"/>
      <c r="P345" s="146"/>
      <c r="Q345" s="150"/>
      <c r="R345" s="143"/>
      <c r="S345" s="150"/>
      <c r="T345" s="149"/>
      <c r="U345" s="139"/>
      <c r="V345" s="145"/>
      <c r="W345" s="144"/>
      <c r="X345" s="130"/>
      <c r="Y345" s="130"/>
      <c r="AA345" s="130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  <c r="BI345" s="147"/>
    </row>
    <row r="346" spans="1:61" ht="16.5" customHeight="1">
      <c r="A346" s="148"/>
      <c r="B346" s="146"/>
      <c r="C346" s="146"/>
      <c r="D346" s="125"/>
      <c r="E346" s="136"/>
      <c r="F346" s="127">
        <f t="shared" ca="1" si="6"/>
        <v>2026</v>
      </c>
      <c r="G346" s="125"/>
      <c r="H346" s="146"/>
      <c r="I346" s="146"/>
      <c r="J346" s="174"/>
      <c r="K346" s="146"/>
      <c r="L346" s="130"/>
      <c r="M346" s="130"/>
      <c r="N346" s="134"/>
      <c r="O346" s="146"/>
      <c r="P346" s="146"/>
      <c r="Q346" s="150"/>
      <c r="R346" s="143"/>
      <c r="S346" s="150"/>
      <c r="T346" s="149"/>
      <c r="U346" s="139"/>
      <c r="V346" s="145"/>
      <c r="W346" s="144"/>
      <c r="X346" s="130"/>
      <c r="Y346" s="130"/>
      <c r="AA346" s="130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  <c r="BI346" s="147"/>
    </row>
    <row r="347" spans="1:61" ht="16.5" customHeight="1">
      <c r="A347" s="148"/>
      <c r="B347" s="146"/>
      <c r="C347" s="146"/>
      <c r="D347" s="125"/>
      <c r="E347" s="136"/>
      <c r="F347" s="127">
        <f t="shared" ca="1" si="6"/>
        <v>2026</v>
      </c>
      <c r="G347" s="125"/>
      <c r="H347" s="146"/>
      <c r="I347" s="146"/>
      <c r="J347" s="174"/>
      <c r="K347" s="146"/>
      <c r="L347" s="130"/>
      <c r="M347" s="130"/>
      <c r="N347" s="134"/>
      <c r="O347" s="146"/>
      <c r="P347" s="146"/>
      <c r="Q347" s="150"/>
      <c r="R347" s="143"/>
      <c r="S347" s="150"/>
      <c r="T347" s="149"/>
      <c r="U347" s="139"/>
      <c r="V347" s="145"/>
      <c r="W347" s="144"/>
      <c r="X347" s="130"/>
      <c r="Y347" s="130"/>
      <c r="AA347" s="130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  <c r="BI347" s="147"/>
    </row>
    <row r="348" spans="1:61" ht="16.5" customHeight="1">
      <c r="A348" s="148"/>
      <c r="B348" s="146"/>
      <c r="C348" s="146"/>
      <c r="D348" s="125"/>
      <c r="E348" s="136"/>
      <c r="F348" s="127">
        <f t="shared" ca="1" si="6"/>
        <v>2026</v>
      </c>
      <c r="G348" s="125"/>
      <c r="H348" s="146"/>
      <c r="I348" s="146"/>
      <c r="J348" s="174"/>
      <c r="K348" s="146"/>
      <c r="L348" s="130"/>
      <c r="M348" s="130"/>
      <c r="N348" s="134"/>
      <c r="O348" s="146"/>
      <c r="P348" s="146"/>
      <c r="Q348" s="150"/>
      <c r="R348" s="143"/>
      <c r="S348" s="150"/>
      <c r="T348" s="149"/>
      <c r="U348" s="139"/>
      <c r="V348" s="145"/>
      <c r="W348" s="144"/>
      <c r="X348" s="130"/>
      <c r="Y348" s="130"/>
      <c r="AA348" s="130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  <c r="BI348" s="147"/>
    </row>
    <row r="349" spans="1:61" ht="16.5" customHeight="1">
      <c r="A349" s="148"/>
      <c r="B349" s="146"/>
      <c r="C349" s="146"/>
      <c r="D349" s="125"/>
      <c r="E349" s="136"/>
      <c r="F349" s="127">
        <f t="shared" ca="1" si="6"/>
        <v>2026</v>
      </c>
      <c r="G349" s="125"/>
      <c r="H349" s="146"/>
      <c r="I349" s="146"/>
      <c r="J349" s="174"/>
      <c r="K349" s="146"/>
      <c r="L349" s="130"/>
      <c r="M349" s="130"/>
      <c r="N349" s="134"/>
      <c r="O349" s="146"/>
      <c r="P349" s="146"/>
      <c r="Q349" s="150"/>
      <c r="R349" s="143"/>
      <c r="S349" s="150"/>
      <c r="T349" s="149"/>
      <c r="U349" s="139"/>
      <c r="V349" s="145"/>
      <c r="W349" s="144"/>
      <c r="X349" s="130"/>
      <c r="Y349" s="130"/>
      <c r="AA349" s="130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  <c r="BI349" s="147"/>
    </row>
    <row r="350" spans="1:61" ht="16.5" customHeight="1">
      <c r="A350" s="148"/>
      <c r="B350" s="146"/>
      <c r="C350" s="146"/>
      <c r="D350" s="125"/>
      <c r="E350" s="136"/>
      <c r="F350" s="127">
        <f t="shared" ca="1" si="6"/>
        <v>2026</v>
      </c>
      <c r="G350" s="125"/>
      <c r="H350" s="146"/>
      <c r="I350" s="146"/>
      <c r="J350" s="174"/>
      <c r="K350" s="146"/>
      <c r="L350" s="130"/>
      <c r="M350" s="130"/>
      <c r="N350" s="134"/>
      <c r="O350" s="146"/>
      <c r="P350" s="146"/>
      <c r="Q350" s="150"/>
      <c r="R350" s="143"/>
      <c r="S350" s="150"/>
      <c r="T350" s="149"/>
      <c r="U350" s="139"/>
      <c r="V350" s="145"/>
      <c r="W350" s="144"/>
      <c r="X350" s="130"/>
      <c r="Y350" s="130"/>
      <c r="AA350" s="130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  <c r="BI350" s="147"/>
    </row>
    <row r="351" spans="1:61" ht="16.5" customHeight="1">
      <c r="A351" s="148"/>
      <c r="B351" s="146"/>
      <c r="C351" s="146"/>
      <c r="D351" s="125"/>
      <c r="E351" s="136"/>
      <c r="F351" s="127">
        <f t="shared" ca="1" si="6"/>
        <v>2026</v>
      </c>
      <c r="G351" s="125"/>
      <c r="H351" s="146"/>
      <c r="I351" s="146"/>
      <c r="J351" s="174"/>
      <c r="K351" s="146"/>
      <c r="L351" s="130"/>
      <c r="M351" s="130"/>
      <c r="N351" s="134"/>
      <c r="O351" s="146"/>
      <c r="P351" s="146"/>
      <c r="Q351" s="150"/>
      <c r="R351" s="143"/>
      <c r="S351" s="150"/>
      <c r="T351" s="149"/>
      <c r="U351" s="139"/>
      <c r="V351" s="145"/>
      <c r="W351" s="144"/>
      <c r="X351" s="130"/>
      <c r="Y351" s="130"/>
      <c r="AA351" s="130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  <c r="BI351" s="147"/>
    </row>
    <row r="352" spans="1:61" ht="16.5" customHeight="1">
      <c r="A352" s="148"/>
      <c r="B352" s="146"/>
      <c r="C352" s="146"/>
      <c r="D352" s="125"/>
      <c r="E352" s="136"/>
      <c r="F352" s="127">
        <f t="shared" ca="1" si="6"/>
        <v>2026</v>
      </c>
      <c r="G352" s="125"/>
      <c r="H352" s="146"/>
      <c r="I352" s="146"/>
      <c r="J352" s="174"/>
      <c r="K352" s="146"/>
      <c r="L352" s="130"/>
      <c r="M352" s="130"/>
      <c r="N352" s="134"/>
      <c r="O352" s="146"/>
      <c r="P352" s="146"/>
      <c r="Q352" s="150"/>
      <c r="R352" s="143"/>
      <c r="S352" s="150"/>
      <c r="T352" s="149"/>
      <c r="U352" s="139"/>
      <c r="V352" s="145"/>
      <c r="W352" s="144"/>
      <c r="X352" s="130"/>
      <c r="Y352" s="130"/>
      <c r="AA352" s="130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  <c r="BI352" s="147"/>
    </row>
    <row r="353" spans="1:61" ht="16.5" customHeight="1">
      <c r="A353" s="148"/>
      <c r="B353" s="146"/>
      <c r="C353" s="146"/>
      <c r="D353" s="125"/>
      <c r="E353" s="136"/>
      <c r="F353" s="127">
        <f t="shared" ca="1" si="6"/>
        <v>2026</v>
      </c>
      <c r="G353" s="125"/>
      <c r="H353" s="146"/>
      <c r="I353" s="146"/>
      <c r="J353" s="174"/>
      <c r="K353" s="146"/>
      <c r="L353" s="130"/>
      <c r="M353" s="130"/>
      <c r="N353" s="134"/>
      <c r="O353" s="146"/>
      <c r="P353" s="146"/>
      <c r="Q353" s="150"/>
      <c r="R353" s="143"/>
      <c r="S353" s="150"/>
      <c r="T353" s="149"/>
      <c r="U353" s="139"/>
      <c r="V353" s="145"/>
      <c r="W353" s="144"/>
      <c r="X353" s="130"/>
      <c r="Y353" s="130"/>
      <c r="AA353" s="130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  <c r="BI353" s="147"/>
    </row>
    <row r="354" spans="1:61" ht="16.5" customHeight="1">
      <c r="A354" s="148"/>
      <c r="B354" s="146"/>
      <c r="C354" s="146"/>
      <c r="D354" s="125"/>
      <c r="E354" s="136"/>
      <c r="F354" s="127">
        <f t="shared" ca="1" si="6"/>
        <v>2026</v>
      </c>
      <c r="G354" s="125"/>
      <c r="H354" s="146"/>
      <c r="I354" s="146"/>
      <c r="J354" s="174"/>
      <c r="K354" s="146"/>
      <c r="L354" s="130"/>
      <c r="M354" s="130"/>
      <c r="N354" s="134"/>
      <c r="O354" s="146"/>
      <c r="P354" s="146"/>
      <c r="Q354" s="150"/>
      <c r="R354" s="143"/>
      <c r="S354" s="150"/>
      <c r="T354" s="149"/>
      <c r="U354" s="139"/>
      <c r="V354" s="145"/>
      <c r="W354" s="144"/>
      <c r="X354" s="130"/>
      <c r="Y354" s="130"/>
      <c r="AA354" s="130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  <c r="BI354" s="147"/>
    </row>
    <row r="355" spans="1:61" ht="16.5" customHeight="1">
      <c r="A355" s="148"/>
      <c r="B355" s="146"/>
      <c r="C355" s="146"/>
      <c r="D355" s="125"/>
      <c r="E355" s="136"/>
      <c r="F355" s="127">
        <f t="shared" ca="1" si="6"/>
        <v>2026</v>
      </c>
      <c r="G355" s="125"/>
      <c r="H355" s="146"/>
      <c r="I355" s="146"/>
      <c r="J355" s="174"/>
      <c r="K355" s="146"/>
      <c r="L355" s="130"/>
      <c r="M355" s="130"/>
      <c r="N355" s="134"/>
      <c r="O355" s="146"/>
      <c r="P355" s="146"/>
      <c r="Q355" s="150"/>
      <c r="R355" s="143"/>
      <c r="S355" s="150"/>
      <c r="T355" s="149"/>
      <c r="U355" s="139"/>
      <c r="V355" s="145"/>
      <c r="W355" s="144"/>
      <c r="X355" s="130"/>
      <c r="Y355" s="130"/>
      <c r="AA355" s="130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  <c r="BI355" s="147"/>
    </row>
    <row r="356" spans="1:61" ht="16.5" customHeight="1">
      <c r="A356" s="148"/>
      <c r="B356" s="146"/>
      <c r="C356" s="146"/>
      <c r="D356" s="125"/>
      <c r="E356" s="136"/>
      <c r="F356" s="127">
        <f t="shared" ca="1" si="6"/>
        <v>2026</v>
      </c>
      <c r="G356" s="125"/>
      <c r="H356" s="146"/>
      <c r="I356" s="146"/>
      <c r="J356" s="174"/>
      <c r="K356" s="146"/>
      <c r="L356" s="130"/>
      <c r="M356" s="130"/>
      <c r="N356" s="134"/>
      <c r="O356" s="146"/>
      <c r="P356" s="146"/>
      <c r="Q356" s="150"/>
      <c r="R356" s="143"/>
      <c r="S356" s="150"/>
      <c r="T356" s="149"/>
      <c r="U356" s="139"/>
      <c r="V356" s="145"/>
      <c r="W356" s="144"/>
      <c r="X356" s="130"/>
      <c r="Y356" s="130"/>
      <c r="AA356" s="130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  <c r="BI356" s="147"/>
    </row>
    <row r="357" spans="1:61" ht="16.5" customHeight="1">
      <c r="A357" s="148"/>
      <c r="B357" s="146"/>
      <c r="C357" s="146"/>
      <c r="D357" s="125"/>
      <c r="E357" s="136"/>
      <c r="F357" s="127">
        <f t="shared" ca="1" si="6"/>
        <v>2026</v>
      </c>
      <c r="G357" s="125"/>
      <c r="H357" s="146"/>
      <c r="I357" s="146"/>
      <c r="J357" s="174"/>
      <c r="K357" s="146"/>
      <c r="L357" s="130"/>
      <c r="M357" s="130"/>
      <c r="N357" s="134"/>
      <c r="O357" s="146"/>
      <c r="P357" s="146"/>
      <c r="Q357" s="150"/>
      <c r="R357" s="143"/>
      <c r="S357" s="150"/>
      <c r="T357" s="149"/>
      <c r="U357" s="139"/>
      <c r="V357" s="145"/>
      <c r="W357" s="144"/>
      <c r="X357" s="130"/>
      <c r="Y357" s="130"/>
      <c r="AA357" s="130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  <c r="BI357" s="147"/>
    </row>
    <row r="358" spans="1:61" ht="16.5" customHeight="1">
      <c r="A358" s="148"/>
      <c r="B358" s="146"/>
      <c r="C358" s="146"/>
      <c r="D358" s="125"/>
      <c r="E358" s="136"/>
      <c r="F358" s="127">
        <f t="shared" ca="1" si="6"/>
        <v>2026</v>
      </c>
      <c r="G358" s="125"/>
      <c r="H358" s="146"/>
      <c r="I358" s="146"/>
      <c r="J358" s="174"/>
      <c r="K358" s="146"/>
      <c r="L358" s="130"/>
      <c r="M358" s="130"/>
      <c r="N358" s="134"/>
      <c r="O358" s="146"/>
      <c r="P358" s="146"/>
      <c r="Q358" s="150"/>
      <c r="R358" s="143"/>
      <c r="S358" s="150"/>
      <c r="T358" s="149"/>
      <c r="U358" s="139"/>
      <c r="V358" s="145"/>
      <c r="W358" s="144"/>
      <c r="X358" s="130"/>
      <c r="Y358" s="130"/>
      <c r="AA358" s="130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  <c r="BI358" s="147"/>
    </row>
    <row r="359" spans="1:61" ht="16.5" customHeight="1">
      <c r="A359" s="148"/>
      <c r="B359" s="146"/>
      <c r="C359" s="146"/>
      <c r="D359" s="125"/>
      <c r="E359" s="136"/>
      <c r="F359" s="127">
        <f t="shared" ca="1" si="6"/>
        <v>2026</v>
      </c>
      <c r="G359" s="125"/>
      <c r="H359" s="146"/>
      <c r="I359" s="146"/>
      <c r="J359" s="174"/>
      <c r="K359" s="146"/>
      <c r="L359" s="130"/>
      <c r="M359" s="130"/>
      <c r="N359" s="134"/>
      <c r="O359" s="146"/>
      <c r="P359" s="146"/>
      <c r="Q359" s="150"/>
      <c r="R359" s="143"/>
      <c r="S359" s="150"/>
      <c r="T359" s="149"/>
      <c r="U359" s="139"/>
      <c r="V359" s="145"/>
      <c r="W359" s="144"/>
      <c r="X359" s="130"/>
      <c r="Y359" s="130"/>
      <c r="AA359" s="130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  <c r="BI359" s="147"/>
    </row>
    <row r="360" spans="1:61" ht="16.5" customHeight="1">
      <c r="A360" s="148"/>
      <c r="B360" s="146"/>
      <c r="C360" s="146"/>
      <c r="D360" s="125"/>
      <c r="E360" s="136"/>
      <c r="F360" s="127">
        <f t="shared" ca="1" si="6"/>
        <v>2026</v>
      </c>
      <c r="G360" s="125"/>
      <c r="H360" s="146"/>
      <c r="I360" s="146"/>
      <c r="J360" s="174"/>
      <c r="K360" s="146"/>
      <c r="L360" s="130"/>
      <c r="M360" s="130"/>
      <c r="N360" s="134"/>
      <c r="O360" s="146"/>
      <c r="P360" s="146"/>
      <c r="Q360" s="150"/>
      <c r="R360" s="143"/>
      <c r="S360" s="150"/>
      <c r="T360" s="149"/>
      <c r="U360" s="139"/>
      <c r="V360" s="145"/>
      <c r="W360" s="144"/>
      <c r="X360" s="130"/>
      <c r="Y360" s="130"/>
      <c r="AA360" s="130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  <c r="BI360" s="147"/>
    </row>
    <row r="361" spans="1:61" ht="16.5" customHeight="1">
      <c r="A361" s="148"/>
      <c r="B361" s="146"/>
      <c r="C361" s="146"/>
      <c r="D361" s="125"/>
      <c r="E361" s="136"/>
      <c r="F361" s="127">
        <f t="shared" ca="1" si="6"/>
        <v>2026</v>
      </c>
      <c r="G361" s="125"/>
      <c r="H361" s="146"/>
      <c r="I361" s="146"/>
      <c r="J361" s="174"/>
      <c r="K361" s="146"/>
      <c r="L361" s="130"/>
      <c r="M361" s="130"/>
      <c r="N361" s="134"/>
      <c r="O361" s="146"/>
      <c r="P361" s="146"/>
      <c r="Q361" s="150"/>
      <c r="R361" s="143"/>
      <c r="S361" s="150"/>
      <c r="T361" s="149"/>
      <c r="U361" s="139"/>
      <c r="V361" s="145"/>
      <c r="W361" s="144"/>
      <c r="X361" s="130"/>
      <c r="Y361" s="130"/>
      <c r="AA361" s="130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  <c r="BI361" s="147"/>
    </row>
    <row r="362" spans="1:61" ht="16.5" customHeight="1">
      <c r="A362" s="148"/>
      <c r="B362" s="146"/>
      <c r="C362" s="146"/>
      <c r="D362" s="125"/>
      <c r="E362" s="136"/>
      <c r="F362" s="127">
        <f t="shared" ca="1" si="6"/>
        <v>2026</v>
      </c>
      <c r="G362" s="125"/>
      <c r="H362" s="146"/>
      <c r="I362" s="146"/>
      <c r="J362" s="174"/>
      <c r="K362" s="146"/>
      <c r="L362" s="130"/>
      <c r="M362" s="130"/>
      <c r="N362" s="134"/>
      <c r="O362" s="146"/>
      <c r="P362" s="146"/>
      <c r="Q362" s="150"/>
      <c r="R362" s="143"/>
      <c r="S362" s="150"/>
      <c r="T362" s="149"/>
      <c r="U362" s="139"/>
      <c r="V362" s="145"/>
      <c r="W362" s="144"/>
      <c r="X362" s="130"/>
      <c r="Y362" s="130"/>
      <c r="AA362" s="130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  <c r="BI362" s="147"/>
    </row>
    <row r="363" spans="1:61" ht="16.5" customHeight="1">
      <c r="A363" s="148"/>
      <c r="B363" s="146"/>
      <c r="C363" s="146"/>
      <c r="D363" s="125"/>
      <c r="E363" s="136"/>
      <c r="F363" s="127">
        <f t="shared" ca="1" si="6"/>
        <v>2026</v>
      </c>
      <c r="G363" s="125"/>
      <c r="H363" s="146"/>
      <c r="I363" s="146"/>
      <c r="J363" s="174"/>
      <c r="K363" s="146"/>
      <c r="L363" s="130"/>
      <c r="M363" s="130"/>
      <c r="N363" s="134"/>
      <c r="O363" s="146"/>
      <c r="P363" s="146"/>
      <c r="Q363" s="150"/>
      <c r="R363" s="143"/>
      <c r="S363" s="150"/>
      <c r="T363" s="149"/>
      <c r="U363" s="139"/>
      <c r="V363" s="145"/>
      <c r="W363" s="144"/>
      <c r="X363" s="130"/>
      <c r="Y363" s="130"/>
      <c r="AA363" s="130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  <c r="BI363" s="147"/>
    </row>
    <row r="364" spans="1:61" ht="16.5" customHeight="1">
      <c r="A364" s="148"/>
      <c r="B364" s="146"/>
      <c r="C364" s="146"/>
      <c r="D364" s="125"/>
      <c r="E364" s="136"/>
      <c r="F364" s="127">
        <f t="shared" ca="1" si="6"/>
        <v>2026</v>
      </c>
      <c r="G364" s="125"/>
      <c r="H364" s="146"/>
      <c r="I364" s="146"/>
      <c r="J364" s="174"/>
      <c r="K364" s="146"/>
      <c r="L364" s="130"/>
      <c r="M364" s="130"/>
      <c r="N364" s="134"/>
      <c r="O364" s="146"/>
      <c r="P364" s="146"/>
      <c r="Q364" s="150"/>
      <c r="R364" s="143"/>
      <c r="S364" s="150"/>
      <c r="T364" s="149"/>
      <c r="U364" s="139"/>
      <c r="V364" s="145"/>
      <c r="W364" s="144"/>
      <c r="X364" s="130"/>
      <c r="Y364" s="130"/>
      <c r="AA364" s="130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  <c r="BI364" s="147"/>
    </row>
    <row r="365" spans="1:61" ht="16.5" customHeight="1">
      <c r="A365" s="148"/>
      <c r="B365" s="146"/>
      <c r="C365" s="146"/>
      <c r="D365" s="125"/>
      <c r="E365" s="136"/>
      <c r="F365" s="127">
        <f t="shared" ca="1" si="6"/>
        <v>2026</v>
      </c>
      <c r="G365" s="125"/>
      <c r="H365" s="146"/>
      <c r="I365" s="146"/>
      <c r="J365" s="174"/>
      <c r="K365" s="146"/>
      <c r="L365" s="130"/>
      <c r="M365" s="130"/>
      <c r="N365" s="134"/>
      <c r="O365" s="146"/>
      <c r="P365" s="146"/>
      <c r="Q365" s="150"/>
      <c r="R365" s="143"/>
      <c r="S365" s="150"/>
      <c r="T365" s="149"/>
      <c r="U365" s="139"/>
      <c r="V365" s="145"/>
      <c r="W365" s="144"/>
      <c r="X365" s="130"/>
      <c r="Y365" s="130"/>
      <c r="AA365" s="130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  <c r="BI365" s="147"/>
    </row>
    <row r="366" spans="1:61" ht="16.5" customHeight="1">
      <c r="A366" s="148"/>
      <c r="B366" s="146"/>
      <c r="C366" s="146"/>
      <c r="D366" s="125"/>
      <c r="E366" s="136"/>
      <c r="F366" s="127">
        <f t="shared" ca="1" si="6"/>
        <v>2026</v>
      </c>
      <c r="G366" s="125"/>
      <c r="H366" s="146"/>
      <c r="I366" s="146"/>
      <c r="J366" s="174"/>
      <c r="K366" s="146"/>
      <c r="L366" s="130"/>
      <c r="M366" s="130"/>
      <c r="N366" s="134"/>
      <c r="O366" s="146"/>
      <c r="P366" s="146"/>
      <c r="Q366" s="150"/>
      <c r="R366" s="143"/>
      <c r="S366" s="150"/>
      <c r="T366" s="149"/>
      <c r="U366" s="139"/>
      <c r="V366" s="145"/>
      <c r="W366" s="144"/>
      <c r="X366" s="130"/>
      <c r="Y366" s="130"/>
      <c r="AA366" s="130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  <c r="BI366" s="147"/>
    </row>
    <row r="367" spans="1:61" ht="16.5" customHeight="1">
      <c r="A367" s="148"/>
      <c r="B367" s="146"/>
      <c r="C367" s="146"/>
      <c r="D367" s="125"/>
      <c r="E367" s="136"/>
      <c r="F367" s="127">
        <f t="shared" ca="1" si="6"/>
        <v>2026</v>
      </c>
      <c r="G367" s="125"/>
      <c r="H367" s="146"/>
      <c r="I367" s="146"/>
      <c r="J367" s="174"/>
      <c r="K367" s="146"/>
      <c r="L367" s="130"/>
      <c r="M367" s="130"/>
      <c r="N367" s="134"/>
      <c r="O367" s="146"/>
      <c r="P367" s="146"/>
      <c r="Q367" s="150"/>
      <c r="R367" s="143"/>
      <c r="S367" s="150"/>
      <c r="T367" s="149"/>
      <c r="U367" s="139"/>
      <c r="V367" s="145"/>
      <c r="W367" s="144"/>
      <c r="X367" s="130"/>
      <c r="Y367" s="130"/>
      <c r="AA367" s="130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  <c r="BI367" s="147"/>
    </row>
    <row r="368" spans="1:61" ht="16.5" customHeight="1">
      <c r="A368" s="148"/>
      <c r="B368" s="146"/>
      <c r="C368" s="146"/>
      <c r="D368" s="125"/>
      <c r="E368" s="136"/>
      <c r="F368" s="127">
        <f t="shared" ca="1" si="6"/>
        <v>2026</v>
      </c>
      <c r="G368" s="125"/>
      <c r="H368" s="146"/>
      <c r="I368" s="146"/>
      <c r="J368" s="174"/>
      <c r="K368" s="146"/>
      <c r="L368" s="130"/>
      <c r="M368" s="130"/>
      <c r="N368" s="134"/>
      <c r="O368" s="146"/>
      <c r="P368" s="146"/>
      <c r="Q368" s="150"/>
      <c r="R368" s="143"/>
      <c r="S368" s="150"/>
      <c r="T368" s="149"/>
      <c r="U368" s="139"/>
      <c r="V368" s="145"/>
      <c r="W368" s="144"/>
      <c r="X368" s="130"/>
      <c r="Y368" s="130"/>
      <c r="AA368" s="130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  <c r="BI368" s="147"/>
    </row>
    <row r="369" spans="1:61" ht="16.5" customHeight="1">
      <c r="A369" s="148"/>
      <c r="B369" s="146"/>
      <c r="C369" s="146"/>
      <c r="D369" s="125"/>
      <c r="E369" s="136"/>
      <c r="F369" s="127">
        <f t="shared" ca="1" si="6"/>
        <v>2026</v>
      </c>
      <c r="G369" s="125"/>
      <c r="H369" s="146"/>
      <c r="I369" s="146"/>
      <c r="J369" s="174"/>
      <c r="K369" s="146"/>
      <c r="L369" s="130"/>
      <c r="M369" s="130"/>
      <c r="N369" s="134"/>
      <c r="O369" s="146"/>
      <c r="P369" s="146"/>
      <c r="Q369" s="150"/>
      <c r="R369" s="143"/>
      <c r="S369" s="150"/>
      <c r="T369" s="149"/>
      <c r="U369" s="139"/>
      <c r="V369" s="145"/>
      <c r="W369" s="144"/>
      <c r="X369" s="130"/>
      <c r="Y369" s="130"/>
      <c r="AA369" s="130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  <c r="BI369" s="147"/>
    </row>
    <row r="370" spans="1:61" ht="16.5" customHeight="1">
      <c r="A370" s="148"/>
      <c r="B370" s="146"/>
      <c r="C370" s="146"/>
      <c r="D370" s="125"/>
      <c r="E370" s="136"/>
      <c r="F370" s="127">
        <f t="shared" ca="1" si="6"/>
        <v>2026</v>
      </c>
      <c r="G370" s="125"/>
      <c r="H370" s="146"/>
      <c r="I370" s="146"/>
      <c r="J370" s="174"/>
      <c r="K370" s="146"/>
      <c r="L370" s="130"/>
      <c r="M370" s="130"/>
      <c r="N370" s="134"/>
      <c r="O370" s="146"/>
      <c r="P370" s="146"/>
      <c r="Q370" s="150"/>
      <c r="R370" s="143"/>
      <c r="S370" s="150"/>
      <c r="T370" s="149"/>
      <c r="U370" s="139"/>
      <c r="V370" s="145"/>
      <c r="W370" s="144"/>
      <c r="X370" s="130"/>
      <c r="Y370" s="130"/>
      <c r="AA370" s="130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  <c r="BI370" s="147"/>
    </row>
    <row r="371" spans="1:61" ht="16.5" customHeight="1">
      <c r="A371" s="148"/>
      <c r="B371" s="146"/>
      <c r="C371" s="146"/>
      <c r="D371" s="125"/>
      <c r="E371" s="136"/>
      <c r="F371" s="127">
        <f t="shared" ca="1" si="6"/>
        <v>2026</v>
      </c>
      <c r="G371" s="125"/>
      <c r="H371" s="146"/>
      <c r="I371" s="146"/>
      <c r="J371" s="174"/>
      <c r="K371" s="146"/>
      <c r="L371" s="130"/>
      <c r="M371" s="130"/>
      <c r="N371" s="134"/>
      <c r="O371" s="146"/>
      <c r="P371" s="146"/>
      <c r="Q371" s="150"/>
      <c r="R371" s="143"/>
      <c r="S371" s="150"/>
      <c r="T371" s="149"/>
      <c r="U371" s="139"/>
      <c r="V371" s="145"/>
      <c r="W371" s="144"/>
      <c r="X371" s="130"/>
      <c r="Y371" s="130"/>
      <c r="AA371" s="130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  <c r="BI371" s="147"/>
    </row>
    <row r="372" spans="1:61" ht="16.5" customHeight="1">
      <c r="A372" s="148"/>
      <c r="B372" s="146"/>
      <c r="C372" s="146"/>
      <c r="D372" s="125"/>
      <c r="E372" s="136"/>
      <c r="F372" s="127">
        <f t="shared" ca="1" si="6"/>
        <v>2026</v>
      </c>
      <c r="G372" s="125"/>
      <c r="H372" s="146"/>
      <c r="I372" s="146"/>
      <c r="J372" s="174"/>
      <c r="K372" s="146"/>
      <c r="L372" s="130"/>
      <c r="M372" s="130"/>
      <c r="N372" s="134"/>
      <c r="O372" s="146"/>
      <c r="P372" s="146"/>
      <c r="Q372" s="150"/>
      <c r="R372" s="143"/>
      <c r="S372" s="150"/>
      <c r="T372" s="149"/>
      <c r="U372" s="139"/>
      <c r="V372" s="145"/>
      <c r="W372" s="144"/>
      <c r="X372" s="130"/>
      <c r="Y372" s="130"/>
      <c r="AA372" s="130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  <c r="BI372" s="147"/>
    </row>
    <row r="373" spans="1:61" ht="16.5" customHeight="1">
      <c r="A373" s="148"/>
      <c r="B373" s="146"/>
      <c r="C373" s="146"/>
      <c r="D373" s="125"/>
      <c r="E373" s="136"/>
      <c r="F373" s="127">
        <f t="shared" ca="1" si="6"/>
        <v>2026</v>
      </c>
      <c r="G373" s="125"/>
      <c r="H373" s="146"/>
      <c r="I373" s="146"/>
      <c r="J373" s="174"/>
      <c r="K373" s="146"/>
      <c r="L373" s="130"/>
      <c r="M373" s="130"/>
      <c r="N373" s="134"/>
      <c r="O373" s="146"/>
      <c r="P373" s="146"/>
      <c r="Q373" s="150"/>
      <c r="R373" s="143"/>
      <c r="S373" s="150"/>
      <c r="T373" s="149"/>
      <c r="U373" s="139"/>
      <c r="V373" s="145"/>
      <c r="W373" s="144"/>
      <c r="X373" s="130"/>
      <c r="Y373" s="130"/>
      <c r="AA373" s="130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  <c r="BI373" s="147"/>
    </row>
    <row r="374" spans="1:61" ht="16.5" customHeight="1">
      <c r="A374" s="148"/>
      <c r="B374" s="146"/>
      <c r="C374" s="146"/>
      <c r="D374" s="125"/>
      <c r="E374" s="136"/>
      <c r="F374" s="127">
        <f t="shared" ca="1" si="6"/>
        <v>2026</v>
      </c>
      <c r="G374" s="125"/>
      <c r="H374" s="146"/>
      <c r="I374" s="146"/>
      <c r="J374" s="174"/>
      <c r="K374" s="146"/>
      <c r="L374" s="130"/>
      <c r="M374" s="130"/>
      <c r="N374" s="134"/>
      <c r="O374" s="146"/>
      <c r="P374" s="146"/>
      <c r="Q374" s="150"/>
      <c r="R374" s="143"/>
      <c r="S374" s="150"/>
      <c r="T374" s="149"/>
      <c r="U374" s="139"/>
      <c r="V374" s="145"/>
      <c r="W374" s="144"/>
      <c r="X374" s="130"/>
      <c r="Y374" s="130"/>
      <c r="AA374" s="130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  <c r="BI374" s="147"/>
    </row>
    <row r="375" spans="1:61" ht="16.5" customHeight="1">
      <c r="A375" s="148"/>
      <c r="B375" s="146"/>
      <c r="C375" s="146"/>
      <c r="D375" s="125"/>
      <c r="E375" s="136"/>
      <c r="F375" s="127">
        <f t="shared" ca="1" si="6"/>
        <v>2026</v>
      </c>
      <c r="G375" s="125"/>
      <c r="H375" s="146"/>
      <c r="I375" s="146"/>
      <c r="J375" s="174"/>
      <c r="K375" s="146"/>
      <c r="L375" s="130"/>
      <c r="M375" s="130"/>
      <c r="N375" s="134"/>
      <c r="O375" s="146"/>
      <c r="P375" s="146"/>
      <c r="Q375" s="150"/>
      <c r="R375" s="143"/>
      <c r="S375" s="150"/>
      <c r="T375" s="149"/>
      <c r="U375" s="139"/>
      <c r="V375" s="145"/>
      <c r="W375" s="144"/>
      <c r="X375" s="130"/>
      <c r="Y375" s="130"/>
      <c r="AA375" s="130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  <c r="BI375" s="147"/>
    </row>
    <row r="376" spans="1:61" ht="16.5" customHeight="1">
      <c r="A376" s="148"/>
      <c r="B376" s="146"/>
      <c r="C376" s="146"/>
      <c r="D376" s="125"/>
      <c r="E376" s="136"/>
      <c r="F376" s="127">
        <f t="shared" ca="1" si="6"/>
        <v>2026</v>
      </c>
      <c r="G376" s="125"/>
      <c r="H376" s="146"/>
      <c r="I376" s="146"/>
      <c r="J376" s="174"/>
      <c r="K376" s="146"/>
      <c r="L376" s="130"/>
      <c r="M376" s="130"/>
      <c r="N376" s="134"/>
      <c r="O376" s="146"/>
      <c r="P376" s="146"/>
      <c r="Q376" s="150"/>
      <c r="R376" s="143"/>
      <c r="S376" s="150"/>
      <c r="T376" s="149"/>
      <c r="U376" s="139"/>
      <c r="V376" s="145"/>
      <c r="W376" s="144"/>
      <c r="X376" s="130"/>
      <c r="Y376" s="130"/>
      <c r="AA376" s="130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  <c r="BI376" s="147"/>
    </row>
    <row r="377" spans="1:61" ht="16.5" customHeight="1">
      <c r="A377" s="148"/>
      <c r="B377" s="146"/>
      <c r="C377" s="146"/>
      <c r="D377" s="125"/>
      <c r="E377" s="136"/>
      <c r="F377" s="127">
        <f t="shared" ca="1" si="6"/>
        <v>2026</v>
      </c>
      <c r="G377" s="125"/>
      <c r="H377" s="146"/>
      <c r="I377" s="146"/>
      <c r="J377" s="174"/>
      <c r="K377" s="146"/>
      <c r="L377" s="130"/>
      <c r="M377" s="130"/>
      <c r="N377" s="134"/>
      <c r="O377" s="146"/>
      <c r="P377" s="146"/>
      <c r="Q377" s="150"/>
      <c r="R377" s="143"/>
      <c r="S377" s="150"/>
      <c r="T377" s="149"/>
      <c r="U377" s="139"/>
      <c r="V377" s="145"/>
      <c r="W377" s="144"/>
      <c r="X377" s="130"/>
      <c r="Y377" s="130"/>
      <c r="AA377" s="130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  <c r="BI377" s="147"/>
    </row>
    <row r="378" spans="1:61" ht="16.5" customHeight="1">
      <c r="A378" s="148"/>
      <c r="B378" s="146"/>
      <c r="C378" s="146"/>
      <c r="D378" s="125"/>
      <c r="E378" s="136"/>
      <c r="F378" s="127">
        <f t="shared" ca="1" si="6"/>
        <v>2026</v>
      </c>
      <c r="G378" s="125"/>
      <c r="H378" s="146"/>
      <c r="I378" s="146"/>
      <c r="J378" s="174"/>
      <c r="K378" s="146"/>
      <c r="L378" s="130"/>
      <c r="M378" s="130"/>
      <c r="N378" s="134"/>
      <c r="O378" s="146"/>
      <c r="P378" s="146"/>
      <c r="Q378" s="150"/>
      <c r="R378" s="143"/>
      <c r="S378" s="150"/>
      <c r="T378" s="149"/>
      <c r="U378" s="139"/>
      <c r="V378" s="145"/>
      <c r="W378" s="144"/>
      <c r="X378" s="130"/>
      <c r="Y378" s="130"/>
      <c r="AA378" s="130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  <c r="BI378" s="147"/>
    </row>
    <row r="379" spans="1:61" ht="16.5" customHeight="1">
      <c r="A379" s="148"/>
      <c r="B379" s="146"/>
      <c r="C379" s="146"/>
      <c r="D379" s="125"/>
      <c r="E379" s="136"/>
      <c r="F379" s="127">
        <f t="shared" ca="1" si="6"/>
        <v>2026</v>
      </c>
      <c r="G379" s="125"/>
      <c r="H379" s="146"/>
      <c r="I379" s="146"/>
      <c r="J379" s="174"/>
      <c r="K379" s="146"/>
      <c r="L379" s="130"/>
      <c r="M379" s="130"/>
      <c r="N379" s="134"/>
      <c r="O379" s="146"/>
      <c r="P379" s="146"/>
      <c r="Q379" s="150"/>
      <c r="R379" s="143"/>
      <c r="S379" s="150"/>
      <c r="T379" s="149"/>
      <c r="U379" s="139"/>
      <c r="V379" s="145"/>
      <c r="W379" s="144"/>
      <c r="X379" s="130"/>
      <c r="Y379" s="130"/>
      <c r="AA379" s="130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  <c r="BI379" s="147"/>
    </row>
    <row r="380" spans="1:61" ht="16.5" customHeight="1">
      <c r="A380" s="148"/>
      <c r="B380" s="146"/>
      <c r="C380" s="146"/>
      <c r="D380" s="125"/>
      <c r="E380" s="136"/>
      <c r="F380" s="127">
        <f t="shared" ca="1" si="6"/>
        <v>2026</v>
      </c>
      <c r="G380" s="125"/>
      <c r="H380" s="146"/>
      <c r="I380" s="146"/>
      <c r="J380" s="174"/>
      <c r="K380" s="146"/>
      <c r="L380" s="130"/>
      <c r="M380" s="130"/>
      <c r="N380" s="134"/>
      <c r="O380" s="146"/>
      <c r="P380" s="146"/>
      <c r="Q380" s="150"/>
      <c r="R380" s="143"/>
      <c r="S380" s="150"/>
      <c r="T380" s="149"/>
      <c r="U380" s="139"/>
      <c r="V380" s="145"/>
      <c r="W380" s="144"/>
      <c r="X380" s="130"/>
      <c r="Y380" s="130"/>
      <c r="AA380" s="130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  <c r="BI380" s="147"/>
    </row>
    <row r="381" spans="1:61" ht="16.5" customHeight="1">
      <c r="A381" s="148"/>
      <c r="B381" s="146"/>
      <c r="C381" s="146"/>
      <c r="D381" s="125"/>
      <c r="E381" s="136"/>
      <c r="F381" s="127">
        <f t="shared" ca="1" si="6"/>
        <v>2026</v>
      </c>
      <c r="G381" s="125"/>
      <c r="H381" s="146"/>
      <c r="I381" s="146"/>
      <c r="J381" s="174"/>
      <c r="K381" s="146"/>
      <c r="L381" s="130"/>
      <c r="M381" s="130"/>
      <c r="N381" s="134"/>
      <c r="O381" s="146"/>
      <c r="P381" s="146"/>
      <c r="Q381" s="150"/>
      <c r="R381" s="143"/>
      <c r="S381" s="150"/>
      <c r="T381" s="149"/>
      <c r="U381" s="139"/>
      <c r="V381" s="145"/>
      <c r="W381" s="144"/>
      <c r="X381" s="130"/>
      <c r="Y381" s="130"/>
      <c r="AA381" s="130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  <c r="BI381" s="147"/>
    </row>
    <row r="382" spans="1:61" ht="16.5" customHeight="1">
      <c r="A382" s="148"/>
      <c r="B382" s="146"/>
      <c r="C382" s="146"/>
      <c r="D382" s="125"/>
      <c r="E382" s="136"/>
      <c r="F382" s="127">
        <f t="shared" ca="1" si="6"/>
        <v>2026</v>
      </c>
      <c r="G382" s="125"/>
      <c r="H382" s="146"/>
      <c r="I382" s="146"/>
      <c r="J382" s="174"/>
      <c r="K382" s="146"/>
      <c r="L382" s="130"/>
      <c r="M382" s="130"/>
      <c r="N382" s="134"/>
      <c r="O382" s="146"/>
      <c r="P382" s="146"/>
      <c r="Q382" s="150"/>
      <c r="R382" s="143"/>
      <c r="S382" s="150"/>
      <c r="T382" s="149"/>
      <c r="U382" s="139"/>
      <c r="V382" s="145"/>
      <c r="W382" s="144"/>
      <c r="X382" s="130"/>
      <c r="Y382" s="130"/>
      <c r="AA382" s="130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  <c r="BI382" s="147"/>
    </row>
    <row r="383" spans="1:61" ht="16.5" customHeight="1">
      <c r="A383" s="148"/>
      <c r="B383" s="146"/>
      <c r="C383" s="146"/>
      <c r="D383" s="125"/>
      <c r="E383" s="136"/>
      <c r="F383" s="127">
        <f t="shared" ca="1" si="6"/>
        <v>2026</v>
      </c>
      <c r="G383" s="125"/>
      <c r="H383" s="146"/>
      <c r="I383" s="146"/>
      <c r="J383" s="174"/>
      <c r="K383" s="146"/>
      <c r="L383" s="130"/>
      <c r="M383" s="130"/>
      <c r="N383" s="134"/>
      <c r="O383" s="146"/>
      <c r="P383" s="146"/>
      <c r="Q383" s="150"/>
      <c r="R383" s="143"/>
      <c r="S383" s="150"/>
      <c r="T383" s="149"/>
      <c r="U383" s="139"/>
      <c r="V383" s="145"/>
      <c r="W383" s="144"/>
      <c r="X383" s="130"/>
      <c r="Y383" s="130"/>
      <c r="AA383" s="130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  <c r="BI383" s="147"/>
    </row>
    <row r="384" spans="1:61" ht="16.5" customHeight="1">
      <c r="A384" s="148"/>
      <c r="B384" s="146"/>
      <c r="C384" s="146"/>
      <c r="D384" s="125"/>
      <c r="E384" s="136"/>
      <c r="F384" s="127">
        <f t="shared" ca="1" si="6"/>
        <v>2026</v>
      </c>
      <c r="G384" s="125"/>
      <c r="H384" s="146"/>
      <c r="I384" s="146"/>
      <c r="J384" s="174"/>
      <c r="K384" s="146"/>
      <c r="L384" s="130"/>
      <c r="M384" s="130"/>
      <c r="N384" s="134"/>
      <c r="O384" s="146"/>
      <c r="P384" s="146"/>
      <c r="Q384" s="150"/>
      <c r="R384" s="143"/>
      <c r="S384" s="150"/>
      <c r="T384" s="149"/>
      <c r="U384" s="139"/>
      <c r="V384" s="145"/>
      <c r="W384" s="144"/>
      <c r="X384" s="130"/>
      <c r="Y384" s="130"/>
      <c r="AA384" s="130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  <c r="BI384" s="147"/>
    </row>
    <row r="385" spans="1:61" ht="16.5" customHeight="1">
      <c r="A385" s="148"/>
      <c r="B385" s="146"/>
      <c r="C385" s="146"/>
      <c r="D385" s="125"/>
      <c r="E385" s="136"/>
      <c r="F385" s="127">
        <f t="shared" ref="F385:F437" ca="1" si="7">(YEAR(NOW())-E385)</f>
        <v>2026</v>
      </c>
      <c r="G385" s="125"/>
      <c r="H385" s="146"/>
      <c r="I385" s="146"/>
      <c r="J385" s="174"/>
      <c r="K385" s="146"/>
      <c r="L385" s="130"/>
      <c r="M385" s="130"/>
      <c r="N385" s="134"/>
      <c r="O385" s="146"/>
      <c r="P385" s="146"/>
      <c r="Q385" s="150"/>
      <c r="R385" s="143"/>
      <c r="S385" s="150"/>
      <c r="T385" s="149"/>
      <c r="U385" s="139"/>
      <c r="V385" s="145"/>
      <c r="W385" s="144"/>
      <c r="X385" s="130"/>
      <c r="Y385" s="130"/>
      <c r="AA385" s="130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  <c r="BI385" s="147"/>
    </row>
    <row r="386" spans="1:61" ht="16.5" customHeight="1">
      <c r="A386" s="148"/>
      <c r="B386" s="146"/>
      <c r="C386" s="146"/>
      <c r="D386" s="125"/>
      <c r="E386" s="136"/>
      <c r="F386" s="127">
        <f t="shared" ca="1" si="7"/>
        <v>2026</v>
      </c>
      <c r="G386" s="125"/>
      <c r="H386" s="146"/>
      <c r="I386" s="146"/>
      <c r="J386" s="174"/>
      <c r="K386" s="146"/>
      <c r="L386" s="130"/>
      <c r="M386" s="130"/>
      <c r="N386" s="134"/>
      <c r="O386" s="146"/>
      <c r="P386" s="146"/>
      <c r="Q386" s="150"/>
      <c r="R386" s="143"/>
      <c r="S386" s="150"/>
      <c r="T386" s="149"/>
      <c r="U386" s="139"/>
      <c r="V386" s="145"/>
      <c r="W386" s="144"/>
      <c r="X386" s="130"/>
      <c r="Y386" s="130"/>
      <c r="AA386" s="130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  <c r="BI386" s="147"/>
    </row>
    <row r="387" spans="1:61" ht="16.5" customHeight="1">
      <c r="A387" s="148"/>
      <c r="B387" s="146"/>
      <c r="C387" s="146"/>
      <c r="D387" s="125"/>
      <c r="E387" s="136"/>
      <c r="F387" s="127">
        <f t="shared" ca="1" si="7"/>
        <v>2026</v>
      </c>
      <c r="G387" s="125"/>
      <c r="H387" s="146"/>
      <c r="I387" s="146"/>
      <c r="J387" s="174"/>
      <c r="K387" s="146"/>
      <c r="L387" s="130"/>
      <c r="M387" s="130"/>
      <c r="N387" s="134"/>
      <c r="O387" s="146"/>
      <c r="P387" s="146"/>
      <c r="Q387" s="150"/>
      <c r="R387" s="143"/>
      <c r="S387" s="150"/>
      <c r="T387" s="149"/>
      <c r="U387" s="139"/>
      <c r="V387" s="145"/>
      <c r="W387" s="144"/>
      <c r="X387" s="130"/>
      <c r="Y387" s="130"/>
      <c r="AA387" s="130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  <c r="BI387" s="147"/>
    </row>
    <row r="388" spans="1:61" ht="16.5" customHeight="1">
      <c r="A388" s="148"/>
      <c r="B388" s="146"/>
      <c r="C388" s="146"/>
      <c r="D388" s="125"/>
      <c r="E388" s="136"/>
      <c r="F388" s="127">
        <f t="shared" ca="1" si="7"/>
        <v>2026</v>
      </c>
      <c r="G388" s="125"/>
      <c r="H388" s="146"/>
      <c r="I388" s="146"/>
      <c r="J388" s="174"/>
      <c r="K388" s="146"/>
      <c r="L388" s="130"/>
      <c r="M388" s="130"/>
      <c r="N388" s="134"/>
      <c r="O388" s="146"/>
      <c r="P388" s="146"/>
      <c r="Q388" s="150"/>
      <c r="R388" s="143"/>
      <c r="S388" s="150"/>
      <c r="T388" s="149"/>
      <c r="U388" s="139"/>
      <c r="V388" s="145"/>
      <c r="W388" s="144"/>
      <c r="X388" s="130"/>
      <c r="Y388" s="130"/>
      <c r="AA388" s="130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  <c r="BI388" s="147"/>
    </row>
    <row r="389" spans="1:61" ht="16.5" customHeight="1">
      <c r="A389" s="148"/>
      <c r="B389" s="146"/>
      <c r="C389" s="146"/>
      <c r="D389" s="125"/>
      <c r="E389" s="136"/>
      <c r="F389" s="127">
        <f t="shared" ca="1" si="7"/>
        <v>2026</v>
      </c>
      <c r="G389" s="125"/>
      <c r="H389" s="146"/>
      <c r="I389" s="146"/>
      <c r="J389" s="174"/>
      <c r="K389" s="146"/>
      <c r="L389" s="130"/>
      <c r="M389" s="130"/>
      <c r="N389" s="134"/>
      <c r="O389" s="146"/>
      <c r="P389" s="146"/>
      <c r="Q389" s="150"/>
      <c r="R389" s="143"/>
      <c r="S389" s="150"/>
      <c r="T389" s="149"/>
      <c r="U389" s="139"/>
      <c r="V389" s="145"/>
      <c r="W389" s="144"/>
      <c r="X389" s="130"/>
      <c r="Y389" s="130"/>
      <c r="AA389" s="130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  <c r="BI389" s="147"/>
    </row>
    <row r="390" spans="1:61" ht="16.5" customHeight="1">
      <c r="A390" s="148"/>
      <c r="B390" s="146"/>
      <c r="C390" s="146"/>
      <c r="D390" s="125"/>
      <c r="E390" s="136"/>
      <c r="F390" s="127">
        <f t="shared" ca="1" si="7"/>
        <v>2026</v>
      </c>
      <c r="G390" s="125"/>
      <c r="H390" s="146"/>
      <c r="I390" s="146"/>
      <c r="J390" s="174"/>
      <c r="K390" s="146"/>
      <c r="L390" s="130"/>
      <c r="M390" s="130"/>
      <c r="N390" s="134"/>
      <c r="O390" s="146"/>
      <c r="P390" s="146"/>
      <c r="Q390" s="150"/>
      <c r="R390" s="143"/>
      <c r="S390" s="150"/>
      <c r="T390" s="149"/>
      <c r="U390" s="139"/>
      <c r="V390" s="145"/>
      <c r="W390" s="144"/>
      <c r="X390" s="130"/>
      <c r="Y390" s="130"/>
      <c r="AA390" s="130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  <c r="BI390" s="147"/>
    </row>
    <row r="391" spans="1:61" ht="16.5" customHeight="1">
      <c r="A391" s="148"/>
      <c r="B391" s="146"/>
      <c r="C391" s="146"/>
      <c r="D391" s="125"/>
      <c r="E391" s="136"/>
      <c r="F391" s="127">
        <f t="shared" ca="1" si="7"/>
        <v>2026</v>
      </c>
      <c r="G391" s="125"/>
      <c r="H391" s="146"/>
      <c r="I391" s="146"/>
      <c r="J391" s="174"/>
      <c r="K391" s="146"/>
      <c r="L391" s="130"/>
      <c r="M391" s="130"/>
      <c r="N391" s="134"/>
      <c r="O391" s="146"/>
      <c r="P391" s="146"/>
      <c r="Q391" s="150"/>
      <c r="R391" s="143"/>
      <c r="S391" s="150"/>
      <c r="T391" s="149"/>
      <c r="U391" s="139"/>
      <c r="V391" s="145"/>
      <c r="W391" s="144"/>
      <c r="X391" s="130"/>
      <c r="Y391" s="130"/>
      <c r="AA391" s="130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  <c r="BI391" s="147"/>
    </row>
    <row r="392" spans="1:61" ht="16.5" customHeight="1">
      <c r="A392" s="148"/>
      <c r="B392" s="146"/>
      <c r="C392" s="146"/>
      <c r="D392" s="125"/>
      <c r="E392" s="136"/>
      <c r="F392" s="127">
        <f t="shared" ca="1" si="7"/>
        <v>2026</v>
      </c>
      <c r="G392" s="125"/>
      <c r="H392" s="146"/>
      <c r="I392" s="146"/>
      <c r="J392" s="174"/>
      <c r="K392" s="146"/>
      <c r="L392" s="130"/>
      <c r="M392" s="130"/>
      <c r="N392" s="134"/>
      <c r="O392" s="146"/>
      <c r="P392" s="146"/>
      <c r="Q392" s="150"/>
      <c r="R392" s="143"/>
      <c r="S392" s="150"/>
      <c r="T392" s="149"/>
      <c r="U392" s="139"/>
      <c r="V392" s="145"/>
      <c r="W392" s="144"/>
      <c r="X392" s="130"/>
      <c r="Y392" s="130"/>
      <c r="AA392" s="130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  <c r="BI392" s="147"/>
    </row>
    <row r="393" spans="1:61" ht="16.5" customHeight="1">
      <c r="A393" s="148"/>
      <c r="B393" s="146"/>
      <c r="C393" s="146"/>
      <c r="D393" s="125"/>
      <c r="E393" s="136"/>
      <c r="F393" s="127">
        <f t="shared" ca="1" si="7"/>
        <v>2026</v>
      </c>
      <c r="G393" s="125"/>
      <c r="H393" s="146"/>
      <c r="I393" s="146"/>
      <c r="J393" s="174"/>
      <c r="K393" s="146"/>
      <c r="L393" s="130"/>
      <c r="M393" s="130"/>
      <c r="N393" s="134"/>
      <c r="O393" s="146"/>
      <c r="P393" s="146"/>
      <c r="Q393" s="150"/>
      <c r="R393" s="143"/>
      <c r="S393" s="150"/>
      <c r="T393" s="149"/>
      <c r="U393" s="139"/>
      <c r="V393" s="145"/>
      <c r="W393" s="144"/>
      <c r="X393" s="130"/>
      <c r="Y393" s="130"/>
      <c r="AA393" s="130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  <c r="BI393" s="147"/>
    </row>
    <row r="394" spans="1:61" ht="16.5" customHeight="1">
      <c r="A394" s="148"/>
      <c r="B394" s="146"/>
      <c r="C394" s="146"/>
      <c r="D394" s="125"/>
      <c r="E394" s="136"/>
      <c r="F394" s="127">
        <f t="shared" ca="1" si="7"/>
        <v>2026</v>
      </c>
      <c r="G394" s="125"/>
      <c r="H394" s="146"/>
      <c r="I394" s="146"/>
      <c r="J394" s="174"/>
      <c r="K394" s="146"/>
      <c r="L394" s="130"/>
      <c r="M394" s="130"/>
      <c r="N394" s="134"/>
      <c r="O394" s="146"/>
      <c r="P394" s="146"/>
      <c r="Q394" s="150"/>
      <c r="R394" s="143"/>
      <c r="S394" s="150"/>
      <c r="T394" s="149"/>
      <c r="U394" s="139"/>
      <c r="V394" s="145"/>
      <c r="W394" s="144"/>
      <c r="X394" s="130"/>
      <c r="Y394" s="130"/>
      <c r="AA394" s="130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  <c r="BI394" s="147"/>
    </row>
    <row r="395" spans="1:61" ht="16.5" customHeight="1">
      <c r="A395" s="148"/>
      <c r="B395" s="146"/>
      <c r="C395" s="146"/>
      <c r="D395" s="125"/>
      <c r="E395" s="136"/>
      <c r="F395" s="127">
        <f t="shared" ca="1" si="7"/>
        <v>2026</v>
      </c>
      <c r="G395" s="125"/>
      <c r="H395" s="146"/>
      <c r="I395" s="146"/>
      <c r="J395" s="174"/>
      <c r="K395" s="146"/>
      <c r="L395" s="130"/>
      <c r="M395" s="130"/>
      <c r="N395" s="134"/>
      <c r="O395" s="146"/>
      <c r="P395" s="146"/>
      <c r="Q395" s="150"/>
      <c r="R395" s="143"/>
      <c r="S395" s="150"/>
      <c r="T395" s="149"/>
      <c r="U395" s="139"/>
      <c r="V395" s="145"/>
      <c r="W395" s="144"/>
      <c r="X395" s="130"/>
      <c r="Y395" s="130"/>
      <c r="AA395" s="130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  <c r="BI395" s="147"/>
    </row>
    <row r="396" spans="1:61" ht="16.5" customHeight="1">
      <c r="A396" s="148"/>
      <c r="B396" s="146"/>
      <c r="C396" s="146"/>
      <c r="D396" s="125"/>
      <c r="E396" s="136"/>
      <c r="F396" s="127">
        <f t="shared" ca="1" si="7"/>
        <v>2026</v>
      </c>
      <c r="G396" s="125"/>
      <c r="H396" s="146"/>
      <c r="I396" s="146"/>
      <c r="J396" s="174"/>
      <c r="K396" s="146"/>
      <c r="L396" s="130"/>
      <c r="M396" s="130"/>
      <c r="N396" s="134"/>
      <c r="O396" s="146"/>
      <c r="P396" s="146"/>
      <c r="Q396" s="150"/>
      <c r="R396" s="143"/>
      <c r="S396" s="150"/>
      <c r="T396" s="149"/>
      <c r="U396" s="139"/>
      <c r="V396" s="145"/>
      <c r="W396" s="144"/>
      <c r="X396" s="130"/>
      <c r="Y396" s="130"/>
      <c r="AA396" s="130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  <c r="BI396" s="147"/>
    </row>
    <row r="397" spans="1:61" ht="16.5" customHeight="1">
      <c r="A397" s="148"/>
      <c r="B397" s="146"/>
      <c r="C397" s="146"/>
      <c r="D397" s="125"/>
      <c r="E397" s="136"/>
      <c r="F397" s="127">
        <f t="shared" ca="1" si="7"/>
        <v>2026</v>
      </c>
      <c r="G397" s="125"/>
      <c r="H397" s="146"/>
      <c r="I397" s="146"/>
      <c r="J397" s="174"/>
      <c r="K397" s="146"/>
      <c r="L397" s="130"/>
      <c r="M397" s="130"/>
      <c r="N397" s="134"/>
      <c r="O397" s="146"/>
      <c r="P397" s="146"/>
      <c r="Q397" s="150"/>
      <c r="R397" s="143"/>
      <c r="S397" s="150"/>
      <c r="T397" s="149"/>
      <c r="U397" s="139"/>
      <c r="V397" s="145"/>
      <c r="W397" s="144"/>
      <c r="X397" s="130"/>
      <c r="Y397" s="130"/>
      <c r="AA397" s="130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  <c r="BI397" s="147"/>
    </row>
    <row r="398" spans="1:61" ht="16.5" customHeight="1">
      <c r="A398" s="148"/>
      <c r="B398" s="146"/>
      <c r="C398" s="146"/>
      <c r="D398" s="125"/>
      <c r="E398" s="136"/>
      <c r="F398" s="127">
        <f t="shared" ca="1" si="7"/>
        <v>2026</v>
      </c>
      <c r="G398" s="125"/>
      <c r="H398" s="146"/>
      <c r="I398" s="146"/>
      <c r="J398" s="174"/>
      <c r="K398" s="146"/>
      <c r="L398" s="130"/>
      <c r="M398" s="130"/>
      <c r="N398" s="134"/>
      <c r="O398" s="146"/>
      <c r="P398" s="146"/>
      <c r="Q398" s="150"/>
      <c r="R398" s="143"/>
      <c r="S398" s="150"/>
      <c r="T398" s="149"/>
      <c r="U398" s="139"/>
      <c r="V398" s="145"/>
      <c r="W398" s="144"/>
      <c r="X398" s="130"/>
      <c r="Y398" s="130"/>
      <c r="AA398" s="130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  <c r="BI398" s="147"/>
    </row>
    <row r="399" spans="1:61" ht="16.5" customHeight="1">
      <c r="A399" s="148"/>
      <c r="B399" s="146"/>
      <c r="C399" s="146"/>
      <c r="D399" s="125"/>
      <c r="E399" s="136"/>
      <c r="F399" s="127">
        <f t="shared" ca="1" si="7"/>
        <v>2026</v>
      </c>
      <c r="G399" s="125"/>
      <c r="H399" s="146"/>
      <c r="I399" s="146"/>
      <c r="J399" s="174"/>
      <c r="K399" s="146"/>
      <c r="L399" s="130"/>
      <c r="M399" s="130"/>
      <c r="N399" s="134"/>
      <c r="O399" s="146"/>
      <c r="P399" s="146"/>
      <c r="Q399" s="150"/>
      <c r="R399" s="143"/>
      <c r="S399" s="150"/>
      <c r="T399" s="149"/>
      <c r="U399" s="139"/>
      <c r="V399" s="145"/>
      <c r="W399" s="144"/>
      <c r="X399" s="130"/>
      <c r="Y399" s="130"/>
      <c r="AA399" s="130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  <c r="BI399" s="147"/>
    </row>
    <row r="400" spans="1:61" ht="16.5" customHeight="1">
      <c r="A400" s="148"/>
      <c r="B400" s="146"/>
      <c r="C400" s="146"/>
      <c r="D400" s="125"/>
      <c r="E400" s="136"/>
      <c r="F400" s="127">
        <f t="shared" ca="1" si="7"/>
        <v>2026</v>
      </c>
      <c r="G400" s="125"/>
      <c r="H400" s="146"/>
      <c r="I400" s="146"/>
      <c r="J400" s="174"/>
      <c r="K400" s="146"/>
      <c r="L400" s="130"/>
      <c r="M400" s="130"/>
      <c r="N400" s="134"/>
      <c r="O400" s="146"/>
      <c r="P400" s="146"/>
      <c r="Q400" s="150"/>
      <c r="R400" s="143"/>
      <c r="S400" s="150"/>
      <c r="T400" s="149"/>
      <c r="U400" s="139"/>
      <c r="V400" s="145"/>
      <c r="W400" s="144"/>
      <c r="X400" s="130"/>
      <c r="Y400" s="130"/>
      <c r="AA400" s="130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  <c r="BI400" s="147"/>
    </row>
    <row r="401" spans="1:61" ht="16.5" customHeight="1">
      <c r="A401" s="148"/>
      <c r="B401" s="146"/>
      <c r="C401" s="146"/>
      <c r="D401" s="125"/>
      <c r="E401" s="136"/>
      <c r="F401" s="127">
        <f t="shared" ca="1" si="7"/>
        <v>2026</v>
      </c>
      <c r="G401" s="125"/>
      <c r="H401" s="146"/>
      <c r="I401" s="146"/>
      <c r="J401" s="174"/>
      <c r="K401" s="146"/>
      <c r="L401" s="130"/>
      <c r="M401" s="130"/>
      <c r="N401" s="134"/>
      <c r="O401" s="146"/>
      <c r="P401" s="146"/>
      <c r="Q401" s="150"/>
      <c r="R401" s="143"/>
      <c r="S401" s="150"/>
      <c r="T401" s="149"/>
      <c r="U401" s="139"/>
      <c r="V401" s="145"/>
      <c r="W401" s="144"/>
      <c r="X401" s="130"/>
      <c r="Y401" s="130"/>
      <c r="AA401" s="130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  <c r="BI401" s="147"/>
    </row>
    <row r="402" spans="1:61" ht="16.5" customHeight="1">
      <c r="A402" s="148"/>
      <c r="B402" s="146"/>
      <c r="C402" s="146"/>
      <c r="D402" s="125"/>
      <c r="E402" s="136"/>
      <c r="F402" s="127">
        <f t="shared" ca="1" si="7"/>
        <v>2026</v>
      </c>
      <c r="G402" s="125"/>
      <c r="H402" s="146"/>
      <c r="I402" s="146"/>
      <c r="J402" s="174"/>
      <c r="K402" s="146"/>
      <c r="L402" s="130"/>
      <c r="M402" s="130"/>
      <c r="N402" s="134"/>
      <c r="O402" s="146"/>
      <c r="P402" s="146"/>
      <c r="Q402" s="150"/>
      <c r="R402" s="143"/>
      <c r="S402" s="150"/>
      <c r="T402" s="149"/>
      <c r="U402" s="139"/>
      <c r="V402" s="145"/>
      <c r="W402" s="144"/>
      <c r="X402" s="130"/>
      <c r="Y402" s="130"/>
      <c r="AA402" s="130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  <c r="BI402" s="147"/>
    </row>
    <row r="403" spans="1:61" ht="16.5" customHeight="1">
      <c r="A403" s="148"/>
      <c r="B403" s="146"/>
      <c r="C403" s="146"/>
      <c r="D403" s="125"/>
      <c r="E403" s="136"/>
      <c r="F403" s="127">
        <f t="shared" ca="1" si="7"/>
        <v>2026</v>
      </c>
      <c r="G403" s="125"/>
      <c r="H403" s="146"/>
      <c r="I403" s="146"/>
      <c r="J403" s="174"/>
      <c r="K403" s="146"/>
      <c r="L403" s="130"/>
      <c r="M403" s="130"/>
      <c r="N403" s="134"/>
      <c r="O403" s="146"/>
      <c r="P403" s="146"/>
      <c r="Q403" s="150"/>
      <c r="R403" s="143"/>
      <c r="S403" s="150"/>
      <c r="T403" s="149"/>
      <c r="U403" s="139"/>
      <c r="V403" s="145"/>
      <c r="W403" s="144"/>
      <c r="X403" s="130"/>
      <c r="Y403" s="130"/>
      <c r="AA403" s="130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  <c r="BI403" s="147"/>
    </row>
    <row r="404" spans="1:61" ht="16.5" customHeight="1">
      <c r="A404" s="148"/>
      <c r="B404" s="146"/>
      <c r="C404" s="146"/>
      <c r="D404" s="125"/>
      <c r="E404" s="136"/>
      <c r="F404" s="127">
        <f t="shared" ca="1" si="7"/>
        <v>2026</v>
      </c>
      <c r="G404" s="125"/>
      <c r="H404" s="146"/>
      <c r="I404" s="146"/>
      <c r="J404" s="174"/>
      <c r="K404" s="146"/>
      <c r="L404" s="130"/>
      <c r="M404" s="130"/>
      <c r="N404" s="134"/>
      <c r="O404" s="146"/>
      <c r="P404" s="146"/>
      <c r="Q404" s="150"/>
      <c r="R404" s="143"/>
      <c r="S404" s="150"/>
      <c r="T404" s="149"/>
      <c r="U404" s="139"/>
      <c r="V404" s="145"/>
      <c r="W404" s="144"/>
      <c r="X404" s="130"/>
      <c r="Y404" s="130"/>
      <c r="AA404" s="130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  <c r="BI404" s="147"/>
    </row>
    <row r="405" spans="1:61" ht="16.5" customHeight="1">
      <c r="A405" s="148"/>
      <c r="B405" s="146"/>
      <c r="C405" s="146"/>
      <c r="D405" s="125"/>
      <c r="E405" s="136"/>
      <c r="F405" s="127">
        <f t="shared" ca="1" si="7"/>
        <v>2026</v>
      </c>
      <c r="G405" s="125"/>
      <c r="H405" s="146"/>
      <c r="I405" s="146"/>
      <c r="J405" s="174"/>
      <c r="K405" s="146"/>
      <c r="L405" s="130"/>
      <c r="M405" s="130"/>
      <c r="N405" s="134"/>
      <c r="O405" s="146"/>
      <c r="P405" s="146"/>
      <c r="Q405" s="150"/>
      <c r="R405" s="143"/>
      <c r="S405" s="150"/>
      <c r="T405" s="149"/>
      <c r="U405" s="139"/>
      <c r="V405" s="145"/>
      <c r="W405" s="144"/>
      <c r="X405" s="130"/>
      <c r="Y405" s="130"/>
      <c r="AA405" s="130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  <c r="BI405" s="147"/>
    </row>
    <row r="406" spans="1:61" ht="16.5" customHeight="1">
      <c r="A406" s="148"/>
      <c r="B406" s="146"/>
      <c r="C406" s="146"/>
      <c r="D406" s="125"/>
      <c r="E406" s="136"/>
      <c r="F406" s="127">
        <f t="shared" ca="1" si="7"/>
        <v>2026</v>
      </c>
      <c r="G406" s="125"/>
      <c r="H406" s="146"/>
      <c r="I406" s="146"/>
      <c r="J406" s="174"/>
      <c r="K406" s="146"/>
      <c r="L406" s="130"/>
      <c r="M406" s="130"/>
      <c r="N406" s="134"/>
      <c r="O406" s="146"/>
      <c r="P406" s="146"/>
      <c r="Q406" s="150"/>
      <c r="R406" s="143"/>
      <c r="S406" s="150"/>
      <c r="T406" s="149"/>
      <c r="U406" s="139"/>
      <c r="V406" s="145"/>
      <c r="W406" s="144"/>
      <c r="X406" s="130"/>
      <c r="Y406" s="130"/>
      <c r="AA406" s="130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  <c r="BI406" s="147"/>
    </row>
    <row r="407" spans="1:61" ht="16.5" customHeight="1">
      <c r="A407" s="148"/>
      <c r="B407" s="146"/>
      <c r="C407" s="146"/>
      <c r="D407" s="125"/>
      <c r="E407" s="136"/>
      <c r="F407" s="127">
        <f t="shared" ca="1" si="7"/>
        <v>2026</v>
      </c>
      <c r="G407" s="125"/>
      <c r="H407" s="146"/>
      <c r="I407" s="146"/>
      <c r="J407" s="174"/>
      <c r="K407" s="146"/>
      <c r="L407" s="130"/>
      <c r="M407" s="130"/>
      <c r="N407" s="134"/>
      <c r="O407" s="146"/>
      <c r="P407" s="146"/>
      <c r="Q407" s="150"/>
      <c r="R407" s="143"/>
      <c r="S407" s="150"/>
      <c r="T407" s="149"/>
      <c r="U407" s="139"/>
      <c r="V407" s="145"/>
      <c r="W407" s="144"/>
      <c r="X407" s="130"/>
      <c r="Y407" s="130"/>
      <c r="AA407" s="130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  <c r="BI407" s="147"/>
    </row>
    <row r="408" spans="1:61" ht="16.5" customHeight="1">
      <c r="A408" s="148"/>
      <c r="B408" s="146"/>
      <c r="C408" s="146"/>
      <c r="D408" s="125"/>
      <c r="E408" s="136"/>
      <c r="F408" s="127">
        <f t="shared" ca="1" si="7"/>
        <v>2026</v>
      </c>
      <c r="G408" s="125"/>
      <c r="H408" s="146"/>
      <c r="I408" s="146"/>
      <c r="J408" s="174"/>
      <c r="K408" s="146"/>
      <c r="L408" s="130"/>
      <c r="M408" s="130"/>
      <c r="N408" s="134"/>
      <c r="O408" s="146"/>
      <c r="P408" s="146"/>
      <c r="Q408" s="150"/>
      <c r="R408" s="143"/>
      <c r="S408" s="150"/>
      <c r="T408" s="149"/>
      <c r="U408" s="139"/>
      <c r="V408" s="145"/>
      <c r="W408" s="144"/>
      <c r="X408" s="130"/>
      <c r="Y408" s="130"/>
      <c r="AA408" s="130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  <c r="BI408" s="147"/>
    </row>
    <row r="409" spans="1:61" ht="16.5" customHeight="1">
      <c r="A409" s="148"/>
      <c r="B409" s="146"/>
      <c r="C409" s="146"/>
      <c r="D409" s="125"/>
      <c r="E409" s="136"/>
      <c r="F409" s="127">
        <f t="shared" ca="1" si="7"/>
        <v>2026</v>
      </c>
      <c r="G409" s="125"/>
      <c r="H409" s="146"/>
      <c r="I409" s="146"/>
      <c r="J409" s="174"/>
      <c r="K409" s="146"/>
      <c r="L409" s="130"/>
      <c r="M409" s="130"/>
      <c r="N409" s="134"/>
      <c r="O409" s="146"/>
      <c r="P409" s="146"/>
      <c r="Q409" s="150"/>
      <c r="R409" s="143"/>
      <c r="S409" s="150"/>
      <c r="T409" s="149"/>
      <c r="U409" s="139"/>
      <c r="V409" s="145"/>
      <c r="W409" s="144"/>
      <c r="X409" s="130"/>
      <c r="Y409" s="130"/>
      <c r="AA409" s="130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  <c r="BI409" s="147"/>
    </row>
    <row r="410" spans="1:61" ht="16.5" customHeight="1">
      <c r="A410" s="148"/>
      <c r="B410" s="146"/>
      <c r="C410" s="146"/>
      <c r="D410" s="125"/>
      <c r="E410" s="136"/>
      <c r="F410" s="127">
        <f t="shared" ca="1" si="7"/>
        <v>2026</v>
      </c>
      <c r="G410" s="125"/>
      <c r="H410" s="146"/>
      <c r="I410" s="146"/>
      <c r="J410" s="174"/>
      <c r="K410" s="146"/>
      <c r="L410" s="130"/>
      <c r="M410" s="130"/>
      <c r="N410" s="134"/>
      <c r="O410" s="146"/>
      <c r="P410" s="146"/>
      <c r="Q410" s="150"/>
      <c r="R410" s="143"/>
      <c r="S410" s="150"/>
      <c r="T410" s="149"/>
      <c r="U410" s="139"/>
      <c r="V410" s="145"/>
      <c r="W410" s="144"/>
      <c r="X410" s="130"/>
      <c r="Y410" s="130"/>
      <c r="AA410" s="130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  <c r="BI410" s="147"/>
    </row>
    <row r="411" spans="1:61" ht="16.5" customHeight="1">
      <c r="A411" s="148"/>
      <c r="B411" s="146"/>
      <c r="C411" s="146"/>
      <c r="D411" s="125"/>
      <c r="E411" s="136"/>
      <c r="F411" s="127">
        <f t="shared" ca="1" si="7"/>
        <v>2026</v>
      </c>
      <c r="G411" s="125"/>
      <c r="H411" s="146"/>
      <c r="I411" s="146"/>
      <c r="J411" s="174"/>
      <c r="K411" s="146"/>
      <c r="L411" s="130"/>
      <c r="M411" s="130"/>
      <c r="N411" s="134"/>
      <c r="O411" s="146"/>
      <c r="P411" s="146"/>
      <c r="Q411" s="150"/>
      <c r="R411" s="143"/>
      <c r="S411" s="150"/>
      <c r="T411" s="149"/>
      <c r="U411" s="139"/>
      <c r="V411" s="145"/>
      <c r="W411" s="144"/>
      <c r="X411" s="130"/>
      <c r="Y411" s="130"/>
      <c r="AA411" s="130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  <c r="BI411" s="147"/>
    </row>
    <row r="412" spans="1:61" ht="16.5" customHeight="1">
      <c r="A412" s="148"/>
      <c r="B412" s="146"/>
      <c r="C412" s="146"/>
      <c r="D412" s="125"/>
      <c r="E412" s="136"/>
      <c r="F412" s="127">
        <f t="shared" ca="1" si="7"/>
        <v>2026</v>
      </c>
      <c r="G412" s="125"/>
      <c r="H412" s="146"/>
      <c r="I412" s="146"/>
      <c r="J412" s="174"/>
      <c r="K412" s="146"/>
      <c r="L412" s="130"/>
      <c r="M412" s="130"/>
      <c r="N412" s="134"/>
      <c r="O412" s="146"/>
      <c r="P412" s="146"/>
      <c r="Q412" s="150"/>
      <c r="R412" s="143"/>
      <c r="S412" s="150"/>
      <c r="T412" s="149"/>
      <c r="U412" s="139"/>
      <c r="V412" s="145"/>
      <c r="W412" s="144"/>
      <c r="X412" s="130"/>
      <c r="Y412" s="130"/>
      <c r="AA412" s="130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  <c r="BI412" s="147"/>
    </row>
    <row r="413" spans="1:61" ht="16.5" customHeight="1">
      <c r="A413" s="148"/>
      <c r="B413" s="146"/>
      <c r="C413" s="146"/>
      <c r="D413" s="125"/>
      <c r="E413" s="136"/>
      <c r="F413" s="127">
        <f t="shared" ca="1" si="7"/>
        <v>2026</v>
      </c>
      <c r="G413" s="125"/>
      <c r="H413" s="146"/>
      <c r="I413" s="146"/>
      <c r="J413" s="174"/>
      <c r="K413" s="146"/>
      <c r="L413" s="130"/>
      <c r="M413" s="130"/>
      <c r="N413" s="134"/>
      <c r="O413" s="146"/>
      <c r="P413" s="146"/>
      <c r="Q413" s="150"/>
      <c r="R413" s="143"/>
      <c r="S413" s="150"/>
      <c r="T413" s="149"/>
      <c r="U413" s="139"/>
      <c r="V413" s="145"/>
      <c r="W413" s="144"/>
      <c r="X413" s="130"/>
      <c r="Y413" s="130"/>
      <c r="AA413" s="130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  <c r="BI413" s="147"/>
    </row>
    <row r="414" spans="1:61" ht="16.5" customHeight="1">
      <c r="A414" s="148"/>
      <c r="B414" s="146"/>
      <c r="C414" s="146"/>
      <c r="D414" s="125"/>
      <c r="E414" s="136"/>
      <c r="F414" s="127">
        <f t="shared" ca="1" si="7"/>
        <v>2026</v>
      </c>
      <c r="G414" s="125"/>
      <c r="H414" s="146"/>
      <c r="I414" s="146"/>
      <c r="J414" s="174"/>
      <c r="K414" s="146"/>
      <c r="L414" s="130"/>
      <c r="M414" s="130"/>
      <c r="N414" s="134"/>
      <c r="O414" s="146"/>
      <c r="P414" s="146"/>
      <c r="Q414" s="150"/>
      <c r="R414" s="143"/>
      <c r="S414" s="150"/>
      <c r="T414" s="149"/>
      <c r="U414" s="139"/>
      <c r="V414" s="145"/>
      <c r="W414" s="144"/>
      <c r="X414" s="130"/>
      <c r="Y414" s="130"/>
      <c r="AA414" s="130"/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  <c r="BI414" s="147"/>
    </row>
    <row r="415" spans="1:61" ht="16.5" customHeight="1">
      <c r="A415" s="148"/>
      <c r="B415" s="146"/>
      <c r="C415" s="146"/>
      <c r="D415" s="125"/>
      <c r="E415" s="136"/>
      <c r="F415" s="127">
        <f t="shared" ca="1" si="7"/>
        <v>2026</v>
      </c>
      <c r="G415" s="125"/>
      <c r="H415" s="146"/>
      <c r="I415" s="146"/>
      <c r="J415" s="174"/>
      <c r="K415" s="146"/>
      <c r="L415" s="130"/>
      <c r="M415" s="130"/>
      <c r="N415" s="134"/>
      <c r="O415" s="146"/>
      <c r="P415" s="146"/>
      <c r="Q415" s="150"/>
      <c r="R415" s="143"/>
      <c r="S415" s="150"/>
      <c r="T415" s="149"/>
      <c r="U415" s="139"/>
      <c r="V415" s="145"/>
      <c r="W415" s="144"/>
      <c r="X415" s="130"/>
      <c r="Y415" s="130"/>
      <c r="AA415" s="130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  <c r="BI415" s="147"/>
    </row>
    <row r="416" spans="1:61" ht="16.5" customHeight="1">
      <c r="A416" s="148"/>
      <c r="B416" s="146"/>
      <c r="C416" s="146"/>
      <c r="D416" s="125"/>
      <c r="E416" s="136"/>
      <c r="F416" s="127">
        <f t="shared" ca="1" si="7"/>
        <v>2026</v>
      </c>
      <c r="G416" s="125"/>
      <c r="H416" s="146"/>
      <c r="I416" s="146"/>
      <c r="J416" s="174"/>
      <c r="K416" s="146"/>
      <c r="L416" s="130"/>
      <c r="M416" s="130"/>
      <c r="N416" s="134"/>
      <c r="O416" s="146"/>
      <c r="P416" s="146"/>
      <c r="Q416" s="150"/>
      <c r="R416" s="143"/>
      <c r="S416" s="150"/>
      <c r="T416" s="149"/>
      <c r="U416" s="139"/>
      <c r="V416" s="145"/>
      <c r="W416" s="144"/>
      <c r="X416" s="130"/>
      <c r="Y416" s="130"/>
      <c r="AA416" s="130"/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  <c r="BI416" s="147"/>
    </row>
    <row r="417" spans="1:61" ht="16.5" customHeight="1">
      <c r="A417" s="148"/>
      <c r="B417" s="146"/>
      <c r="C417" s="146"/>
      <c r="D417" s="125"/>
      <c r="E417" s="136"/>
      <c r="F417" s="127">
        <f t="shared" ca="1" si="7"/>
        <v>2026</v>
      </c>
      <c r="G417" s="125"/>
      <c r="H417" s="146"/>
      <c r="I417" s="146"/>
      <c r="J417" s="174"/>
      <c r="K417" s="146"/>
      <c r="L417" s="130"/>
      <c r="M417" s="130"/>
      <c r="N417" s="134"/>
      <c r="O417" s="146"/>
      <c r="P417" s="146"/>
      <c r="Q417" s="150"/>
      <c r="R417" s="143"/>
      <c r="S417" s="150"/>
      <c r="T417" s="149"/>
      <c r="U417" s="139"/>
      <c r="V417" s="145"/>
      <c r="W417" s="144"/>
      <c r="X417" s="130"/>
      <c r="Y417" s="130"/>
      <c r="AA417" s="130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  <c r="BI417" s="147"/>
    </row>
    <row r="418" spans="1:61" ht="16.5" customHeight="1">
      <c r="A418" s="148"/>
      <c r="B418" s="146"/>
      <c r="C418" s="146"/>
      <c r="D418" s="125"/>
      <c r="E418" s="136"/>
      <c r="F418" s="127">
        <f t="shared" ca="1" si="7"/>
        <v>2026</v>
      </c>
      <c r="G418" s="125"/>
      <c r="H418" s="146"/>
      <c r="I418" s="146"/>
      <c r="J418" s="174"/>
      <c r="K418" s="146"/>
      <c r="L418" s="130"/>
      <c r="M418" s="130"/>
      <c r="N418" s="134"/>
      <c r="O418" s="146"/>
      <c r="P418" s="146"/>
      <c r="Q418" s="150"/>
      <c r="R418" s="143"/>
      <c r="S418" s="150"/>
      <c r="T418" s="149"/>
      <c r="U418" s="139"/>
      <c r="V418" s="145"/>
      <c r="W418" s="144"/>
      <c r="X418" s="130"/>
      <c r="Y418" s="130"/>
      <c r="AA418" s="130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  <c r="BI418" s="147"/>
    </row>
    <row r="419" spans="1:61" ht="16.5" customHeight="1">
      <c r="A419" s="148"/>
      <c r="B419" s="146"/>
      <c r="C419" s="146"/>
      <c r="D419" s="125"/>
      <c r="E419" s="136"/>
      <c r="F419" s="127">
        <f t="shared" ca="1" si="7"/>
        <v>2026</v>
      </c>
      <c r="G419" s="125"/>
      <c r="H419" s="146"/>
      <c r="I419" s="146"/>
      <c r="J419" s="174"/>
      <c r="K419" s="146"/>
      <c r="L419" s="130"/>
      <c r="M419" s="130"/>
      <c r="N419" s="134"/>
      <c r="O419" s="146"/>
      <c r="P419" s="146"/>
      <c r="Q419" s="150"/>
      <c r="R419" s="143"/>
      <c r="S419" s="150"/>
      <c r="T419" s="149"/>
      <c r="U419" s="139"/>
      <c r="V419" s="145"/>
      <c r="W419" s="144"/>
      <c r="X419" s="130"/>
      <c r="Y419" s="130"/>
      <c r="AA419" s="130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  <c r="BI419" s="147"/>
    </row>
    <row r="420" spans="1:61" ht="16.5" customHeight="1">
      <c r="A420" s="148"/>
      <c r="B420" s="146"/>
      <c r="C420" s="146"/>
      <c r="D420" s="125"/>
      <c r="E420" s="136"/>
      <c r="F420" s="127">
        <f t="shared" ca="1" si="7"/>
        <v>2026</v>
      </c>
      <c r="G420" s="125"/>
      <c r="H420" s="146"/>
      <c r="I420" s="146"/>
      <c r="J420" s="174"/>
      <c r="K420" s="146"/>
      <c r="L420" s="130"/>
      <c r="M420" s="130"/>
      <c r="N420" s="134"/>
      <c r="O420" s="146"/>
      <c r="P420" s="146"/>
      <c r="Q420" s="150"/>
      <c r="R420" s="143"/>
      <c r="S420" s="150"/>
      <c r="T420" s="149"/>
      <c r="U420" s="139"/>
      <c r="V420" s="145"/>
      <c r="W420" s="144"/>
      <c r="X420" s="130"/>
      <c r="Y420" s="130"/>
      <c r="AA420" s="130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  <c r="BI420" s="147"/>
    </row>
    <row r="421" spans="1:61" ht="16.5" customHeight="1">
      <c r="A421" s="148"/>
      <c r="B421" s="146"/>
      <c r="C421" s="146"/>
      <c r="D421" s="125"/>
      <c r="E421" s="136"/>
      <c r="F421" s="127">
        <f t="shared" ca="1" si="7"/>
        <v>2026</v>
      </c>
      <c r="G421" s="125"/>
      <c r="H421" s="146"/>
      <c r="I421" s="146"/>
      <c r="J421" s="174"/>
      <c r="K421" s="146"/>
      <c r="L421" s="130"/>
      <c r="M421" s="130"/>
      <c r="N421" s="134"/>
      <c r="O421" s="146"/>
      <c r="P421" s="146"/>
      <c r="Q421" s="150"/>
      <c r="R421" s="143"/>
      <c r="S421" s="150"/>
      <c r="T421" s="149"/>
      <c r="U421" s="139"/>
      <c r="V421" s="145"/>
      <c r="W421" s="144"/>
      <c r="X421" s="130"/>
      <c r="Y421" s="130"/>
      <c r="AA421" s="130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  <c r="BI421" s="147"/>
    </row>
    <row r="422" spans="1:61" ht="16.5" customHeight="1">
      <c r="A422" s="148"/>
      <c r="B422" s="146"/>
      <c r="C422" s="146"/>
      <c r="D422" s="125"/>
      <c r="E422" s="136"/>
      <c r="F422" s="127">
        <f t="shared" ca="1" si="7"/>
        <v>2026</v>
      </c>
      <c r="G422" s="125"/>
      <c r="H422" s="146"/>
      <c r="I422" s="146"/>
      <c r="J422" s="174"/>
      <c r="K422" s="146"/>
      <c r="L422" s="130"/>
      <c r="M422" s="130"/>
      <c r="N422" s="134"/>
      <c r="O422" s="146"/>
      <c r="P422" s="146"/>
      <c r="Q422" s="150"/>
      <c r="R422" s="143"/>
      <c r="S422" s="150"/>
      <c r="T422" s="149"/>
      <c r="U422" s="139"/>
      <c r="V422" s="145"/>
      <c r="W422" s="144"/>
      <c r="X422" s="130"/>
      <c r="Y422" s="130"/>
      <c r="AA422" s="130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  <c r="BI422" s="147"/>
    </row>
    <row r="423" spans="1:61" ht="16.5" customHeight="1">
      <c r="A423" s="148"/>
      <c r="B423" s="146"/>
      <c r="C423" s="146"/>
      <c r="D423" s="125"/>
      <c r="E423" s="136"/>
      <c r="F423" s="127">
        <f t="shared" ca="1" si="7"/>
        <v>2026</v>
      </c>
      <c r="G423" s="125"/>
      <c r="H423" s="146"/>
      <c r="I423" s="146"/>
      <c r="J423" s="174"/>
      <c r="K423" s="146"/>
      <c r="L423" s="130"/>
      <c r="M423" s="130"/>
      <c r="N423" s="134"/>
      <c r="O423" s="146"/>
      <c r="P423" s="146"/>
      <c r="Q423" s="150"/>
      <c r="R423" s="143"/>
      <c r="S423" s="150"/>
      <c r="T423" s="149"/>
      <c r="U423" s="139"/>
      <c r="V423" s="145"/>
      <c r="W423" s="144"/>
      <c r="X423" s="130"/>
      <c r="Y423" s="130"/>
      <c r="AA423" s="130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  <c r="BI423" s="147"/>
    </row>
    <row r="424" spans="1:61" ht="16.5" customHeight="1">
      <c r="A424" s="148"/>
      <c r="B424" s="146"/>
      <c r="C424" s="146"/>
      <c r="D424" s="125"/>
      <c r="E424" s="136"/>
      <c r="F424" s="127">
        <f t="shared" ca="1" si="7"/>
        <v>2026</v>
      </c>
      <c r="G424" s="125"/>
      <c r="H424" s="146"/>
      <c r="I424" s="146"/>
      <c r="J424" s="174"/>
      <c r="K424" s="146"/>
      <c r="L424" s="130"/>
      <c r="M424" s="130"/>
      <c r="N424" s="134"/>
      <c r="O424" s="146"/>
      <c r="P424" s="146"/>
      <c r="Q424" s="150"/>
      <c r="R424" s="143"/>
      <c r="S424" s="150"/>
      <c r="T424" s="149"/>
      <c r="U424" s="139"/>
      <c r="V424" s="145"/>
      <c r="W424" s="144"/>
      <c r="X424" s="130"/>
      <c r="Y424" s="130"/>
      <c r="AA424" s="130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  <c r="BI424" s="147"/>
    </row>
    <row r="425" spans="1:61" ht="16.5" customHeight="1">
      <c r="A425" s="148"/>
      <c r="B425" s="146"/>
      <c r="C425" s="146"/>
      <c r="D425" s="125"/>
      <c r="E425" s="136"/>
      <c r="F425" s="127">
        <f t="shared" ca="1" si="7"/>
        <v>2026</v>
      </c>
      <c r="G425" s="125"/>
      <c r="H425" s="146"/>
      <c r="I425" s="146"/>
      <c r="J425" s="174"/>
      <c r="K425" s="146"/>
      <c r="L425" s="130"/>
      <c r="M425" s="130"/>
      <c r="N425" s="134"/>
      <c r="O425" s="146"/>
      <c r="P425" s="146"/>
      <c r="Q425" s="150"/>
      <c r="R425" s="143"/>
      <c r="S425" s="150"/>
      <c r="T425" s="149"/>
      <c r="U425" s="139"/>
      <c r="V425" s="145"/>
      <c r="W425" s="144"/>
      <c r="X425" s="130"/>
      <c r="Y425" s="130"/>
      <c r="AA425" s="130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  <c r="BI425" s="147"/>
    </row>
    <row r="426" spans="1:61" ht="16.5" customHeight="1">
      <c r="A426" s="148"/>
      <c r="B426" s="146"/>
      <c r="C426" s="146"/>
      <c r="D426" s="125"/>
      <c r="E426" s="136"/>
      <c r="F426" s="127">
        <f t="shared" ca="1" si="7"/>
        <v>2026</v>
      </c>
      <c r="G426" s="125"/>
      <c r="H426" s="146"/>
      <c r="I426" s="146"/>
      <c r="J426" s="174"/>
      <c r="K426" s="146"/>
      <c r="L426" s="130"/>
      <c r="M426" s="130"/>
      <c r="N426" s="134"/>
      <c r="O426" s="146"/>
      <c r="P426" s="146"/>
      <c r="Q426" s="150"/>
      <c r="R426" s="143"/>
      <c r="S426" s="150"/>
      <c r="T426" s="149"/>
      <c r="U426" s="139"/>
      <c r="V426" s="145"/>
      <c r="W426" s="144"/>
      <c r="X426" s="130"/>
      <c r="Y426" s="130"/>
      <c r="AA426" s="130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  <c r="BI426" s="147"/>
    </row>
    <row r="427" spans="1:61" ht="16.5" customHeight="1">
      <c r="A427" s="148"/>
      <c r="B427" s="146"/>
      <c r="C427" s="146"/>
      <c r="D427" s="125"/>
      <c r="E427" s="136"/>
      <c r="F427" s="127">
        <f t="shared" ca="1" si="7"/>
        <v>2026</v>
      </c>
      <c r="G427" s="125"/>
      <c r="H427" s="146"/>
      <c r="I427" s="146"/>
      <c r="J427" s="174"/>
      <c r="K427" s="146"/>
      <c r="L427" s="130"/>
      <c r="M427" s="130"/>
      <c r="N427" s="134"/>
      <c r="O427" s="146"/>
      <c r="P427" s="146"/>
      <c r="Q427" s="150"/>
      <c r="R427" s="143"/>
      <c r="S427" s="150"/>
      <c r="T427" s="149"/>
      <c r="U427" s="139"/>
      <c r="V427" s="145"/>
      <c r="W427" s="144"/>
      <c r="X427" s="130"/>
      <c r="Y427" s="130"/>
      <c r="AA427" s="130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  <c r="BI427" s="147"/>
    </row>
    <row r="428" spans="1:61" ht="16.5" customHeight="1">
      <c r="A428" s="148"/>
      <c r="B428" s="146"/>
      <c r="C428" s="146"/>
      <c r="D428" s="125"/>
      <c r="E428" s="136"/>
      <c r="F428" s="127">
        <f t="shared" ca="1" si="7"/>
        <v>2026</v>
      </c>
      <c r="G428" s="125"/>
      <c r="H428" s="146"/>
      <c r="I428" s="146"/>
      <c r="J428" s="174"/>
      <c r="K428" s="146"/>
      <c r="L428" s="130"/>
      <c r="M428" s="130"/>
      <c r="N428" s="134"/>
      <c r="O428" s="146"/>
      <c r="P428" s="146"/>
      <c r="Q428" s="150"/>
      <c r="R428" s="143"/>
      <c r="S428" s="150"/>
      <c r="T428" s="149"/>
      <c r="U428" s="139"/>
      <c r="V428" s="145"/>
      <c r="W428" s="144"/>
      <c r="X428" s="130"/>
      <c r="Y428" s="130"/>
      <c r="AA428" s="130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  <c r="BI428" s="147"/>
    </row>
    <row r="429" spans="1:61" ht="16.5" customHeight="1">
      <c r="A429" s="148"/>
      <c r="B429" s="146"/>
      <c r="C429" s="146"/>
      <c r="D429" s="125"/>
      <c r="E429" s="136"/>
      <c r="F429" s="127">
        <f t="shared" ca="1" si="7"/>
        <v>2026</v>
      </c>
      <c r="G429" s="125"/>
      <c r="H429" s="146"/>
      <c r="I429" s="146"/>
      <c r="J429" s="174"/>
      <c r="K429" s="146"/>
      <c r="L429" s="130"/>
      <c r="M429" s="130"/>
      <c r="N429" s="134"/>
      <c r="O429" s="146"/>
      <c r="P429" s="146"/>
      <c r="Q429" s="150"/>
      <c r="R429" s="143"/>
      <c r="S429" s="150"/>
      <c r="T429" s="149"/>
      <c r="U429" s="139"/>
      <c r="V429" s="145"/>
      <c r="W429" s="144"/>
      <c r="X429" s="130"/>
      <c r="Y429" s="130"/>
      <c r="AA429" s="130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  <c r="BI429" s="147"/>
    </row>
    <row r="430" spans="1:61" ht="16.5" customHeight="1">
      <c r="A430" s="148"/>
      <c r="B430" s="146"/>
      <c r="C430" s="146"/>
      <c r="D430" s="125"/>
      <c r="E430" s="136"/>
      <c r="F430" s="127">
        <f t="shared" ca="1" si="7"/>
        <v>2026</v>
      </c>
      <c r="G430" s="125"/>
      <c r="H430" s="146"/>
      <c r="I430" s="146"/>
      <c r="J430" s="174"/>
      <c r="K430" s="146"/>
      <c r="L430" s="130"/>
      <c r="M430" s="130"/>
      <c r="N430" s="134"/>
      <c r="O430" s="146"/>
      <c r="P430" s="146"/>
      <c r="Q430" s="150"/>
      <c r="R430" s="143"/>
      <c r="S430" s="150"/>
      <c r="T430" s="149"/>
      <c r="U430" s="139"/>
      <c r="V430" s="145"/>
      <c r="W430" s="144"/>
      <c r="X430" s="130"/>
      <c r="Y430" s="130"/>
      <c r="AA430" s="130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  <c r="BI430" s="147"/>
    </row>
    <row r="431" spans="1:61" ht="16.5" customHeight="1">
      <c r="A431" s="148"/>
      <c r="B431" s="146"/>
      <c r="C431" s="146"/>
      <c r="D431" s="125"/>
      <c r="E431" s="136"/>
      <c r="F431" s="127">
        <f t="shared" ca="1" si="7"/>
        <v>2026</v>
      </c>
      <c r="G431" s="125"/>
      <c r="H431" s="146"/>
      <c r="I431" s="146"/>
      <c r="J431" s="174"/>
      <c r="K431" s="146"/>
      <c r="L431" s="130"/>
      <c r="M431" s="130"/>
      <c r="N431" s="134"/>
      <c r="O431" s="146"/>
      <c r="P431" s="146"/>
      <c r="Q431" s="150"/>
      <c r="R431" s="143"/>
      <c r="S431" s="150"/>
      <c r="T431" s="149"/>
      <c r="U431" s="139"/>
      <c r="V431" s="145"/>
      <c r="W431" s="144"/>
      <c r="X431" s="130"/>
      <c r="Y431" s="130"/>
      <c r="AA431" s="130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  <c r="BI431" s="147"/>
    </row>
    <row r="432" spans="1:61" ht="16.5" customHeight="1">
      <c r="A432" s="148"/>
      <c r="B432" s="146"/>
      <c r="C432" s="146"/>
      <c r="D432" s="125"/>
      <c r="E432" s="136"/>
      <c r="F432" s="127">
        <f t="shared" ca="1" si="7"/>
        <v>2026</v>
      </c>
      <c r="G432" s="125"/>
      <c r="H432" s="146"/>
      <c r="I432" s="146"/>
      <c r="J432" s="174"/>
      <c r="K432" s="146"/>
      <c r="L432" s="130"/>
      <c r="M432" s="130"/>
      <c r="N432" s="134"/>
      <c r="O432" s="146"/>
      <c r="P432" s="146"/>
      <c r="Q432" s="150"/>
      <c r="R432" s="143"/>
      <c r="S432" s="150"/>
      <c r="T432" s="149"/>
      <c r="U432" s="139"/>
      <c r="V432" s="145"/>
      <c r="W432" s="144"/>
      <c r="X432" s="130"/>
      <c r="Y432" s="130"/>
      <c r="AA432" s="130"/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  <c r="BI432" s="147"/>
    </row>
    <row r="433" spans="1:61" ht="16.5" customHeight="1">
      <c r="A433" s="148"/>
      <c r="B433" s="146"/>
      <c r="C433" s="146"/>
      <c r="D433" s="125"/>
      <c r="E433" s="136"/>
      <c r="F433" s="127">
        <f t="shared" ca="1" si="7"/>
        <v>2026</v>
      </c>
      <c r="G433" s="125"/>
      <c r="H433" s="146"/>
      <c r="I433" s="146"/>
      <c r="J433" s="174"/>
      <c r="K433" s="146"/>
      <c r="L433" s="130"/>
      <c r="M433" s="130"/>
      <c r="N433" s="134"/>
      <c r="O433" s="146"/>
      <c r="P433" s="146"/>
      <c r="Q433" s="150"/>
      <c r="R433" s="143"/>
      <c r="S433" s="150"/>
      <c r="T433" s="149"/>
      <c r="U433" s="139"/>
      <c r="V433" s="145"/>
      <c r="W433" s="144"/>
      <c r="X433" s="130"/>
      <c r="Y433" s="130"/>
      <c r="AA433" s="130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  <c r="BI433" s="147"/>
    </row>
    <row r="434" spans="1:61" ht="16.5" customHeight="1">
      <c r="A434" s="148"/>
      <c r="B434" s="146"/>
      <c r="C434" s="146"/>
      <c r="D434" s="125"/>
      <c r="E434" s="136"/>
      <c r="F434" s="127">
        <f t="shared" ca="1" si="7"/>
        <v>2026</v>
      </c>
      <c r="G434" s="125"/>
      <c r="H434" s="146"/>
      <c r="I434" s="146"/>
      <c r="J434" s="174"/>
      <c r="K434" s="146"/>
      <c r="L434" s="130"/>
      <c r="M434" s="130"/>
      <c r="N434" s="134"/>
      <c r="O434" s="146"/>
      <c r="P434" s="146"/>
      <c r="Q434" s="150"/>
      <c r="R434" s="143"/>
      <c r="S434" s="150"/>
      <c r="T434" s="149"/>
      <c r="U434" s="139"/>
      <c r="V434" s="145"/>
      <c r="W434" s="144"/>
      <c r="X434" s="130"/>
      <c r="Y434" s="130"/>
      <c r="AA434" s="130"/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  <c r="BI434" s="147"/>
    </row>
    <row r="435" spans="1:61" ht="16.5" customHeight="1">
      <c r="A435" s="148"/>
      <c r="B435" s="146"/>
      <c r="C435" s="146"/>
      <c r="D435" s="125"/>
      <c r="E435" s="136"/>
      <c r="F435" s="127">
        <f t="shared" ca="1" si="7"/>
        <v>2026</v>
      </c>
      <c r="G435" s="125"/>
      <c r="H435" s="146"/>
      <c r="I435" s="146"/>
      <c r="J435" s="174"/>
      <c r="K435" s="146"/>
      <c r="L435" s="130"/>
      <c r="M435" s="130"/>
      <c r="N435" s="134"/>
      <c r="O435" s="146"/>
      <c r="P435" s="146"/>
      <c r="Q435" s="150"/>
      <c r="R435" s="143"/>
      <c r="S435" s="150"/>
      <c r="T435" s="149"/>
      <c r="U435" s="139"/>
      <c r="V435" s="145"/>
      <c r="W435" s="144"/>
      <c r="X435" s="130"/>
      <c r="Y435" s="130"/>
      <c r="AA435" s="130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  <c r="BI435" s="147"/>
    </row>
    <row r="436" spans="1:61" ht="16.5" customHeight="1">
      <c r="A436" s="148"/>
      <c r="B436" s="146"/>
      <c r="C436" s="146"/>
      <c r="D436" s="125"/>
      <c r="E436" s="136"/>
      <c r="F436" s="127">
        <f t="shared" ca="1" si="7"/>
        <v>2026</v>
      </c>
      <c r="G436" s="125"/>
      <c r="H436" s="146"/>
      <c r="I436" s="146"/>
      <c r="J436" s="174"/>
      <c r="K436" s="146"/>
      <c r="L436" s="130"/>
      <c r="M436" s="130"/>
      <c r="N436" s="134"/>
      <c r="O436" s="146"/>
      <c r="P436" s="146"/>
      <c r="Q436" s="150"/>
      <c r="R436" s="143"/>
      <c r="S436" s="150"/>
      <c r="T436" s="149"/>
      <c r="U436" s="139"/>
      <c r="V436" s="145"/>
      <c r="W436" s="144"/>
      <c r="X436" s="130"/>
      <c r="Y436" s="130"/>
      <c r="AA436" s="130"/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  <c r="BI436" s="147"/>
    </row>
    <row r="437" spans="1:61" ht="16.5" customHeight="1">
      <c r="A437" s="148"/>
      <c r="B437" s="146"/>
      <c r="C437" s="146"/>
      <c r="D437" s="125"/>
      <c r="E437" s="136"/>
      <c r="F437" s="127">
        <f t="shared" ca="1" si="7"/>
        <v>2026</v>
      </c>
      <c r="G437" s="125"/>
      <c r="H437" s="146"/>
      <c r="I437" s="146"/>
      <c r="J437" s="174"/>
      <c r="K437" s="146"/>
      <c r="L437" s="130"/>
      <c r="M437" s="130"/>
      <c r="N437" s="134"/>
      <c r="O437" s="146"/>
      <c r="P437" s="146"/>
      <c r="Q437" s="150"/>
      <c r="R437" s="143"/>
      <c r="S437" s="150"/>
      <c r="T437" s="149"/>
      <c r="U437" s="139"/>
      <c r="V437" s="145"/>
      <c r="W437" s="144"/>
      <c r="X437" s="130"/>
      <c r="Y437" s="130"/>
      <c r="AA437" s="130"/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  <c r="BI437" s="147"/>
    </row>
    <row r="438" spans="1:61" ht="16.5" customHeight="1">
      <c r="A438" s="123"/>
      <c r="B438" s="124"/>
      <c r="C438" s="124"/>
      <c r="D438" s="124"/>
      <c r="E438" s="156"/>
      <c r="F438" s="132"/>
      <c r="G438" s="124"/>
      <c r="H438" s="124"/>
      <c r="I438" s="124"/>
      <c r="J438" s="174"/>
      <c r="K438" s="124"/>
      <c r="L438" s="130"/>
      <c r="M438" s="151"/>
      <c r="N438" s="124"/>
      <c r="O438" s="124"/>
      <c r="P438" s="124"/>
      <c r="Q438" s="131"/>
      <c r="R438" s="133"/>
      <c r="S438" s="131"/>
      <c r="T438" s="126"/>
      <c r="U438" s="151"/>
      <c r="V438" s="129"/>
      <c r="W438" s="124"/>
      <c r="X438" s="151"/>
      <c r="Y438" s="151"/>
      <c r="AA438" s="130"/>
    </row>
    <row r="439" spans="1:61" ht="16.5" customHeight="1">
      <c r="A439" s="123"/>
      <c r="B439" s="124"/>
      <c r="C439" s="124"/>
      <c r="D439" s="124"/>
      <c r="E439" s="156"/>
      <c r="F439" s="132"/>
      <c r="G439" s="124"/>
      <c r="H439" s="124"/>
      <c r="I439" s="124"/>
      <c r="J439" s="174"/>
      <c r="K439" s="124"/>
      <c r="L439" s="130"/>
      <c r="M439" s="151"/>
      <c r="N439" s="124"/>
      <c r="O439" s="124"/>
      <c r="P439" s="124"/>
      <c r="Q439" s="131"/>
      <c r="R439" s="133"/>
      <c r="S439" s="131"/>
      <c r="T439" s="126"/>
      <c r="U439" s="151"/>
      <c r="V439" s="129"/>
      <c r="W439" s="124"/>
      <c r="X439" s="151"/>
      <c r="Y439" s="151"/>
      <c r="AA439" s="130"/>
    </row>
    <row r="440" spans="1:61" ht="16.5" customHeight="1">
      <c r="A440" s="123"/>
      <c r="B440" s="124"/>
      <c r="C440" s="124"/>
      <c r="D440" s="124"/>
      <c r="E440" s="156"/>
      <c r="F440" s="132"/>
      <c r="G440" s="124"/>
      <c r="H440" s="124"/>
      <c r="I440" s="124"/>
      <c r="J440" s="174"/>
      <c r="K440" s="124"/>
      <c r="L440" s="130"/>
      <c r="M440" s="151"/>
      <c r="N440" s="124"/>
      <c r="O440" s="124"/>
      <c r="P440" s="124"/>
      <c r="Q440" s="131"/>
      <c r="R440" s="133"/>
      <c r="S440" s="131"/>
      <c r="T440" s="126"/>
      <c r="U440" s="151"/>
      <c r="V440" s="129"/>
      <c r="W440" s="124"/>
      <c r="X440" s="151"/>
      <c r="Y440" s="151"/>
      <c r="AA440" s="130"/>
    </row>
    <row r="441" spans="1:61" ht="16.5" customHeight="1">
      <c r="A441" s="123"/>
      <c r="B441" s="124"/>
      <c r="C441" s="124"/>
      <c r="D441" s="124"/>
      <c r="E441" s="156"/>
      <c r="F441" s="132"/>
      <c r="G441" s="124"/>
      <c r="H441" s="124"/>
      <c r="I441" s="124"/>
      <c r="J441" s="174"/>
      <c r="K441" s="124"/>
      <c r="L441" s="130"/>
      <c r="M441" s="151"/>
      <c r="N441" s="124"/>
      <c r="O441" s="124"/>
      <c r="P441" s="124"/>
      <c r="Q441" s="131"/>
      <c r="R441" s="133"/>
      <c r="S441" s="131"/>
      <c r="T441" s="126"/>
      <c r="U441" s="151"/>
      <c r="V441" s="129"/>
      <c r="W441" s="124"/>
      <c r="X441" s="151"/>
      <c r="Y441" s="151"/>
      <c r="AA441" s="130"/>
    </row>
    <row r="442" spans="1:61" ht="15" customHeight="1">
      <c r="A442" s="123"/>
      <c r="B442" s="124"/>
      <c r="C442" s="124"/>
      <c r="D442" s="124"/>
      <c r="E442" s="156"/>
      <c r="F442" s="132"/>
      <c r="G442" s="124"/>
      <c r="H442" s="124"/>
      <c r="I442" s="124"/>
      <c r="J442" s="174"/>
      <c r="K442" s="124"/>
      <c r="L442" s="130"/>
      <c r="M442" s="151"/>
      <c r="N442" s="124"/>
      <c r="O442" s="124"/>
      <c r="P442" s="124"/>
      <c r="Q442" s="131"/>
      <c r="R442" s="133"/>
      <c r="S442" s="131"/>
      <c r="T442" s="126"/>
      <c r="U442" s="62"/>
      <c r="V442" s="129"/>
      <c r="W442" s="124"/>
      <c r="X442" s="151"/>
      <c r="Y442" s="151"/>
      <c r="AA442" s="130"/>
    </row>
    <row r="443" spans="1:61" ht="15" customHeight="1">
      <c r="H443" s="71"/>
      <c r="I443" s="71"/>
      <c r="J443" s="174"/>
      <c r="K443" s="71"/>
      <c r="O443" s="71"/>
      <c r="P443" s="71"/>
      <c r="Q443" s="131"/>
      <c r="R443" s="131"/>
      <c r="S443" s="131"/>
      <c r="T443" s="72"/>
      <c r="U443" s="152"/>
    </row>
    <row r="444" spans="1:61" ht="16.5" customHeight="1">
      <c r="A444" s="123"/>
      <c r="B444" s="124"/>
      <c r="C444" s="124"/>
      <c r="D444" s="124"/>
      <c r="E444" s="156"/>
      <c r="F444" s="132"/>
      <c r="G444" s="124"/>
      <c r="H444" s="130"/>
      <c r="I444" s="130"/>
      <c r="J444" s="174"/>
      <c r="K444" s="130"/>
      <c r="L444" s="130"/>
      <c r="M444" s="151"/>
      <c r="N444" s="124"/>
      <c r="O444" s="130"/>
      <c r="P444" s="130"/>
      <c r="Q444" s="135"/>
      <c r="R444" s="135"/>
      <c r="S444" s="135"/>
      <c r="T444" s="136"/>
      <c r="U444" s="139"/>
      <c r="V444" s="129"/>
      <c r="W444" s="128"/>
      <c r="X444" s="158"/>
      <c r="Y444" s="151"/>
      <c r="AA444" s="130"/>
    </row>
    <row r="445" spans="1:61" ht="16.5" customHeight="1">
      <c r="A445" s="123"/>
      <c r="B445" s="124"/>
      <c r="C445" s="124"/>
      <c r="D445" s="124"/>
      <c r="E445" s="156"/>
      <c r="F445" s="132"/>
      <c r="G445" s="124"/>
      <c r="H445" s="130"/>
      <c r="I445" s="130"/>
      <c r="J445" s="174"/>
      <c r="K445" s="130"/>
      <c r="L445" s="130"/>
      <c r="M445" s="151"/>
      <c r="N445" s="124"/>
      <c r="O445" s="130"/>
      <c r="P445" s="130"/>
      <c r="Q445" s="135"/>
      <c r="R445" s="135"/>
      <c r="S445" s="135"/>
      <c r="T445" s="136"/>
      <c r="U445" s="139"/>
      <c r="V445" s="129"/>
      <c r="W445" s="128"/>
      <c r="X445" s="158"/>
      <c r="Y445" s="151"/>
      <c r="AA445" s="130"/>
    </row>
    <row r="446" spans="1:61" ht="16.5" customHeight="1">
      <c r="A446" s="123"/>
      <c r="B446" s="124"/>
      <c r="C446" s="124"/>
      <c r="D446" s="124"/>
      <c r="E446" s="156"/>
      <c r="F446" s="132"/>
      <c r="G446" s="124"/>
      <c r="H446" s="130"/>
      <c r="I446" s="130"/>
      <c r="J446" s="174"/>
      <c r="K446" s="130"/>
      <c r="L446" s="130"/>
      <c r="M446" s="151"/>
      <c r="N446" s="124"/>
      <c r="O446" s="130"/>
      <c r="P446" s="130"/>
      <c r="Q446" s="135"/>
      <c r="R446" s="135"/>
      <c r="S446" s="135"/>
      <c r="T446" s="136"/>
      <c r="U446" s="139"/>
      <c r="V446" s="129"/>
      <c r="W446" s="128"/>
      <c r="X446" s="158"/>
      <c r="Y446" s="151"/>
      <c r="AA446" s="130"/>
    </row>
    <row r="447" spans="1:61" ht="16.5" customHeight="1">
      <c r="A447" s="123"/>
      <c r="B447" s="124"/>
      <c r="C447" s="124"/>
      <c r="D447" s="124"/>
      <c r="E447" s="156"/>
      <c r="F447" s="132"/>
      <c r="G447" s="124"/>
      <c r="H447" s="130"/>
      <c r="I447" s="130"/>
      <c r="J447" s="174"/>
      <c r="K447" s="130"/>
      <c r="L447" s="130"/>
      <c r="M447" s="151"/>
      <c r="N447" s="124"/>
      <c r="O447" s="130"/>
      <c r="P447" s="130"/>
      <c r="Q447" s="135"/>
      <c r="R447" s="135"/>
      <c r="S447" s="135"/>
      <c r="T447" s="136"/>
      <c r="U447" s="139"/>
      <c r="V447" s="129"/>
      <c r="W447" s="128"/>
      <c r="X447" s="158"/>
      <c r="Y447" s="151"/>
      <c r="AA447" s="130"/>
    </row>
    <row r="448" spans="1:61" ht="16.5" customHeight="1">
      <c r="A448" s="123"/>
      <c r="B448" s="124"/>
      <c r="C448" s="124"/>
      <c r="D448" s="124"/>
      <c r="E448" s="156"/>
      <c r="F448" s="132"/>
      <c r="G448" s="124"/>
      <c r="H448" s="130"/>
      <c r="I448" s="130"/>
      <c r="J448" s="174"/>
      <c r="K448" s="130"/>
      <c r="L448" s="130"/>
      <c r="M448" s="151"/>
      <c r="N448" s="124"/>
      <c r="O448" s="130"/>
      <c r="P448" s="130"/>
      <c r="Q448" s="135"/>
      <c r="R448" s="135"/>
      <c r="S448" s="135"/>
      <c r="T448" s="136"/>
      <c r="U448" s="139"/>
      <c r="V448" s="129"/>
      <c r="W448" s="128"/>
      <c r="X448" s="158"/>
      <c r="Y448" s="151"/>
      <c r="AA448" s="130"/>
    </row>
    <row r="449" spans="1:27" ht="16.5" customHeight="1">
      <c r="A449" s="123"/>
      <c r="B449" s="124"/>
      <c r="C449" s="124"/>
      <c r="D449" s="124"/>
      <c r="E449" s="156"/>
      <c r="F449" s="132"/>
      <c r="G449" s="124"/>
      <c r="H449" s="130"/>
      <c r="I449" s="130"/>
      <c r="J449" s="174"/>
      <c r="K449" s="130"/>
      <c r="L449" s="130"/>
      <c r="M449" s="151"/>
      <c r="N449" s="124"/>
      <c r="O449" s="130"/>
      <c r="P449" s="130"/>
      <c r="Q449" s="135"/>
      <c r="R449" s="135"/>
      <c r="S449" s="135"/>
      <c r="T449" s="136"/>
      <c r="U449" s="139"/>
      <c r="V449" s="129"/>
      <c r="W449" s="128"/>
      <c r="X449" s="158"/>
      <c r="Y449" s="151"/>
      <c r="AA449" s="130"/>
    </row>
    <row r="450" spans="1:27" ht="16.5" customHeight="1">
      <c r="A450" s="123"/>
      <c r="B450" s="124"/>
      <c r="C450" s="124"/>
      <c r="D450" s="124"/>
      <c r="E450" s="156"/>
      <c r="F450" s="132"/>
      <c r="G450" s="124"/>
      <c r="H450" s="130"/>
      <c r="I450" s="130"/>
      <c r="J450" s="174"/>
      <c r="K450" s="130"/>
      <c r="L450" s="130"/>
      <c r="M450" s="151"/>
      <c r="N450" s="124"/>
      <c r="O450" s="130"/>
      <c r="P450" s="130"/>
      <c r="Q450" s="135"/>
      <c r="R450" s="135"/>
      <c r="S450" s="135"/>
      <c r="T450" s="136"/>
      <c r="U450" s="139"/>
      <c r="V450" s="129"/>
      <c r="W450" s="128"/>
      <c r="X450" s="158"/>
      <c r="Y450" s="151"/>
      <c r="AA450" s="130"/>
    </row>
    <row r="451" spans="1:27" ht="16.5" customHeight="1">
      <c r="A451" s="123"/>
      <c r="B451" s="124"/>
      <c r="C451" s="124"/>
      <c r="D451" s="124"/>
      <c r="E451" s="156"/>
      <c r="F451" s="132"/>
      <c r="G451" s="124"/>
      <c r="H451" s="130"/>
      <c r="I451" s="130"/>
      <c r="J451" s="174"/>
      <c r="K451" s="130"/>
      <c r="L451" s="130"/>
      <c r="M451" s="151"/>
      <c r="N451" s="124"/>
      <c r="O451" s="130"/>
      <c r="P451" s="130"/>
      <c r="Q451" s="135"/>
      <c r="R451" s="135"/>
      <c r="S451" s="135"/>
      <c r="T451" s="136"/>
      <c r="U451" s="139"/>
      <c r="V451" s="129"/>
      <c r="W451" s="128"/>
      <c r="X451" s="158"/>
      <c r="Y451" s="151"/>
      <c r="AA451" s="130"/>
    </row>
    <row r="452" spans="1:27" ht="16.5" customHeight="1">
      <c r="A452" s="123"/>
      <c r="B452" s="124"/>
      <c r="C452" s="124"/>
      <c r="D452" s="124"/>
      <c r="E452" s="156"/>
      <c r="F452" s="132"/>
      <c r="G452" s="124"/>
      <c r="H452" s="130"/>
      <c r="I452" s="130"/>
      <c r="J452" s="174"/>
      <c r="K452" s="130"/>
      <c r="L452" s="130"/>
      <c r="M452" s="151"/>
      <c r="N452" s="124"/>
      <c r="O452" s="130"/>
      <c r="P452" s="130"/>
      <c r="Q452" s="135"/>
      <c r="R452" s="135"/>
      <c r="S452" s="135"/>
      <c r="T452" s="136"/>
      <c r="U452" s="139"/>
      <c r="V452" s="129"/>
      <c r="W452" s="128"/>
      <c r="X452" s="158"/>
      <c r="Y452" s="151"/>
      <c r="AA452" s="130"/>
    </row>
    <row r="453" spans="1:27" ht="16.5" customHeight="1">
      <c r="A453" s="123"/>
      <c r="B453" s="124"/>
      <c r="C453" s="124"/>
      <c r="D453" s="124"/>
      <c r="E453" s="156"/>
      <c r="F453" s="132"/>
      <c r="G453" s="124"/>
      <c r="H453" s="130"/>
      <c r="I453" s="130"/>
      <c r="J453" s="174"/>
      <c r="K453" s="130"/>
      <c r="L453" s="130"/>
      <c r="M453" s="151"/>
      <c r="N453" s="124"/>
      <c r="O453" s="130"/>
      <c r="P453" s="130"/>
      <c r="Q453" s="135"/>
      <c r="R453" s="135"/>
      <c r="S453" s="135"/>
      <c r="T453" s="136"/>
      <c r="U453" s="139"/>
      <c r="V453" s="129"/>
      <c r="W453" s="128"/>
      <c r="X453" s="158"/>
      <c r="Y453" s="151"/>
      <c r="AA453" s="130"/>
    </row>
    <row r="454" spans="1:27" ht="16.5" customHeight="1">
      <c r="A454" s="123"/>
      <c r="B454" s="124"/>
      <c r="C454" s="124"/>
      <c r="D454" s="124"/>
      <c r="E454" s="156"/>
      <c r="F454" s="132"/>
      <c r="G454" s="124"/>
      <c r="H454" s="130"/>
      <c r="I454" s="130"/>
      <c r="J454" s="174"/>
      <c r="K454" s="130"/>
      <c r="L454" s="130"/>
      <c r="M454" s="151"/>
      <c r="N454" s="124"/>
      <c r="O454" s="130"/>
      <c r="P454" s="130"/>
      <c r="Q454" s="135"/>
      <c r="R454" s="135"/>
      <c r="S454" s="135"/>
      <c r="T454" s="136"/>
      <c r="U454" s="139"/>
      <c r="V454" s="129"/>
      <c r="W454" s="128"/>
      <c r="X454" s="158"/>
      <c r="Y454" s="151"/>
      <c r="AA454" s="130"/>
    </row>
    <row r="455" spans="1:27" ht="16.5" customHeight="1">
      <c r="A455" s="123"/>
      <c r="B455" s="124"/>
      <c r="C455" s="124"/>
      <c r="D455" s="124"/>
      <c r="E455" s="156"/>
      <c r="F455" s="132"/>
      <c r="G455" s="124"/>
      <c r="H455" s="130"/>
      <c r="I455" s="130"/>
      <c r="J455" s="174"/>
      <c r="K455" s="130"/>
      <c r="L455" s="130"/>
      <c r="M455" s="151"/>
      <c r="N455" s="124"/>
      <c r="O455" s="130"/>
      <c r="P455" s="130"/>
      <c r="Q455" s="135"/>
      <c r="R455" s="135"/>
      <c r="S455" s="135"/>
      <c r="T455" s="136"/>
      <c r="U455" s="139"/>
      <c r="V455" s="129"/>
      <c r="W455" s="128"/>
      <c r="X455" s="158"/>
      <c r="Y455" s="151"/>
      <c r="AA455" s="130"/>
    </row>
    <row r="456" spans="1:27" ht="16.5" customHeight="1">
      <c r="A456" s="123"/>
      <c r="B456" s="124"/>
      <c r="C456" s="124"/>
      <c r="D456" s="124"/>
      <c r="E456" s="156"/>
      <c r="F456" s="132"/>
      <c r="G456" s="124"/>
      <c r="H456" s="130"/>
      <c r="I456" s="130"/>
      <c r="J456" s="174"/>
      <c r="K456" s="130"/>
      <c r="L456" s="130"/>
      <c r="M456" s="151"/>
      <c r="N456" s="124"/>
      <c r="O456" s="130"/>
      <c r="P456" s="130"/>
      <c r="Q456" s="135"/>
      <c r="R456" s="135"/>
      <c r="S456" s="135"/>
      <c r="T456" s="136"/>
      <c r="U456" s="139"/>
      <c r="V456" s="129"/>
      <c r="W456" s="128"/>
      <c r="X456" s="158"/>
      <c r="Y456" s="151"/>
      <c r="AA456" s="130"/>
    </row>
    <row r="457" spans="1:27" ht="16.5" customHeight="1">
      <c r="A457" s="123"/>
      <c r="B457" s="124"/>
      <c r="C457" s="124"/>
      <c r="D457" s="124"/>
      <c r="E457" s="156"/>
      <c r="F457" s="132"/>
      <c r="G457" s="124"/>
      <c r="H457" s="130"/>
      <c r="I457" s="130"/>
      <c r="J457" s="174"/>
      <c r="K457" s="130"/>
      <c r="L457" s="130"/>
      <c r="M457" s="151"/>
      <c r="N457" s="124"/>
      <c r="O457" s="130"/>
      <c r="P457" s="130"/>
      <c r="Q457" s="135"/>
      <c r="R457" s="135"/>
      <c r="S457" s="135"/>
      <c r="T457" s="136"/>
      <c r="U457" s="139"/>
      <c r="V457" s="129"/>
      <c r="W457" s="128"/>
      <c r="X457" s="158"/>
      <c r="Y457" s="151"/>
      <c r="AA457" s="130"/>
    </row>
    <row r="458" spans="1:27" ht="16.5" customHeight="1">
      <c r="A458" s="123"/>
      <c r="B458" s="124"/>
      <c r="C458" s="124"/>
      <c r="D458" s="124"/>
      <c r="E458" s="156"/>
      <c r="F458" s="132"/>
      <c r="G458" s="124"/>
      <c r="H458" s="130"/>
      <c r="I458" s="130"/>
      <c r="J458" s="174"/>
      <c r="K458" s="130"/>
      <c r="L458" s="130"/>
      <c r="M458" s="151"/>
      <c r="N458" s="124"/>
      <c r="O458" s="130"/>
      <c r="P458" s="130"/>
      <c r="Q458" s="135"/>
      <c r="R458" s="135"/>
      <c r="S458" s="135"/>
      <c r="T458" s="136"/>
      <c r="U458" s="139"/>
      <c r="V458" s="129"/>
      <c r="W458" s="128"/>
      <c r="X458" s="158"/>
      <c r="Y458" s="151"/>
      <c r="AA458" s="130"/>
    </row>
    <row r="459" spans="1:27" ht="16.5" customHeight="1">
      <c r="A459" s="123"/>
      <c r="B459" s="124"/>
      <c r="C459" s="124"/>
      <c r="D459" s="124"/>
      <c r="E459" s="156"/>
      <c r="F459" s="132"/>
      <c r="G459" s="124"/>
      <c r="H459" s="130"/>
      <c r="I459" s="130"/>
      <c r="J459" s="174"/>
      <c r="K459" s="130"/>
      <c r="L459" s="130"/>
      <c r="M459" s="151"/>
      <c r="N459" s="124"/>
      <c r="O459" s="130"/>
      <c r="P459" s="130"/>
      <c r="Q459" s="135"/>
      <c r="R459" s="135"/>
      <c r="S459" s="135"/>
      <c r="T459" s="136"/>
      <c r="U459" s="139"/>
      <c r="V459" s="129"/>
      <c r="W459" s="128"/>
      <c r="X459" s="158"/>
      <c r="Y459" s="151"/>
      <c r="AA459" s="130"/>
    </row>
    <row r="460" spans="1:27" ht="16.5" customHeight="1">
      <c r="A460" s="123"/>
      <c r="B460" s="124"/>
      <c r="C460" s="124"/>
      <c r="D460" s="124"/>
      <c r="E460" s="156"/>
      <c r="F460" s="132"/>
      <c r="G460" s="124"/>
      <c r="H460" s="130"/>
      <c r="I460" s="130"/>
      <c r="J460" s="174"/>
      <c r="K460" s="130"/>
      <c r="L460" s="130"/>
      <c r="M460" s="151"/>
      <c r="N460" s="124"/>
      <c r="O460" s="130"/>
      <c r="P460" s="130"/>
      <c r="Q460" s="135"/>
      <c r="R460" s="135"/>
      <c r="S460" s="135"/>
      <c r="T460" s="136"/>
      <c r="U460" s="139"/>
      <c r="V460" s="129"/>
      <c r="W460" s="128"/>
      <c r="X460" s="158"/>
      <c r="Y460" s="151"/>
      <c r="AA460" s="130"/>
    </row>
    <row r="461" spans="1:27" ht="16.5" customHeight="1">
      <c r="A461" s="123"/>
      <c r="B461" s="124"/>
      <c r="C461" s="124"/>
      <c r="D461" s="124"/>
      <c r="E461" s="156"/>
      <c r="F461" s="132"/>
      <c r="G461" s="124"/>
      <c r="H461" s="130"/>
      <c r="I461" s="130"/>
      <c r="J461" s="174"/>
      <c r="K461" s="130"/>
      <c r="L461" s="130"/>
      <c r="M461" s="151"/>
      <c r="N461" s="124"/>
      <c r="O461" s="130"/>
      <c r="P461" s="130"/>
      <c r="Q461" s="135"/>
      <c r="R461" s="135"/>
      <c r="S461" s="135"/>
      <c r="T461" s="136"/>
      <c r="U461" s="139"/>
      <c r="V461" s="129"/>
      <c r="W461" s="128"/>
      <c r="X461" s="158"/>
      <c r="Y461" s="151"/>
      <c r="AA461" s="130"/>
    </row>
    <row r="462" spans="1:27" ht="16.5" customHeight="1">
      <c r="A462" s="123"/>
      <c r="B462" s="124"/>
      <c r="C462" s="124"/>
      <c r="D462" s="124"/>
      <c r="E462" s="156"/>
      <c r="F462" s="132"/>
      <c r="G462" s="124"/>
      <c r="H462" s="130"/>
      <c r="I462" s="130"/>
      <c r="J462" s="174"/>
      <c r="K462" s="130"/>
      <c r="L462" s="130"/>
      <c r="M462" s="151"/>
      <c r="N462" s="124"/>
      <c r="O462" s="130"/>
      <c r="P462" s="130"/>
      <c r="Q462" s="135"/>
      <c r="R462" s="135"/>
      <c r="S462" s="135"/>
      <c r="T462" s="136"/>
      <c r="U462" s="139"/>
      <c r="V462" s="129"/>
      <c r="W462" s="128"/>
      <c r="X462" s="158"/>
      <c r="Y462" s="151"/>
      <c r="AA462" s="130"/>
    </row>
    <row r="463" spans="1:27" ht="16.5" customHeight="1">
      <c r="A463" s="123"/>
      <c r="B463" s="124"/>
      <c r="C463" s="124"/>
      <c r="D463" s="124"/>
      <c r="E463" s="156"/>
      <c r="F463" s="132"/>
      <c r="G463" s="124"/>
      <c r="H463" s="130"/>
      <c r="I463" s="130"/>
      <c r="J463" s="174"/>
      <c r="K463" s="130"/>
      <c r="L463" s="130"/>
      <c r="M463" s="151"/>
      <c r="N463" s="124"/>
      <c r="O463" s="130"/>
      <c r="P463" s="130"/>
      <c r="Q463" s="135"/>
      <c r="R463" s="135"/>
      <c r="S463" s="135"/>
      <c r="T463" s="136"/>
      <c r="U463" s="139"/>
      <c r="V463" s="129"/>
      <c r="W463" s="128"/>
      <c r="X463" s="158"/>
      <c r="Y463" s="151"/>
      <c r="AA463" s="130"/>
    </row>
    <row r="464" spans="1:27" ht="16.5" customHeight="1">
      <c r="A464" s="123"/>
      <c r="B464" s="124"/>
      <c r="C464" s="124"/>
      <c r="D464" s="124"/>
      <c r="E464" s="156"/>
      <c r="F464" s="132"/>
      <c r="G464" s="124"/>
      <c r="H464" s="130"/>
      <c r="I464" s="130"/>
      <c r="J464" s="174"/>
      <c r="K464" s="130"/>
      <c r="L464" s="130"/>
      <c r="M464" s="151"/>
      <c r="N464" s="124"/>
      <c r="O464" s="130"/>
      <c r="P464" s="130"/>
      <c r="Q464" s="135"/>
      <c r="R464" s="135"/>
      <c r="S464" s="135"/>
      <c r="T464" s="136"/>
      <c r="U464" s="139"/>
      <c r="V464" s="129"/>
      <c r="W464" s="128"/>
      <c r="X464" s="158"/>
      <c r="Y464" s="151"/>
      <c r="AA464" s="130"/>
    </row>
    <row r="465" spans="1:27" ht="16.5" customHeight="1">
      <c r="A465" s="123"/>
      <c r="B465" s="124"/>
      <c r="C465" s="124"/>
      <c r="D465" s="124"/>
      <c r="E465" s="156"/>
      <c r="F465" s="132"/>
      <c r="G465" s="124"/>
      <c r="H465" s="130"/>
      <c r="I465" s="130"/>
      <c r="J465" s="174"/>
      <c r="K465" s="130"/>
      <c r="L465" s="130"/>
      <c r="M465" s="151"/>
      <c r="N465" s="124"/>
      <c r="O465" s="130"/>
      <c r="P465" s="130"/>
      <c r="Q465" s="135"/>
      <c r="R465" s="135"/>
      <c r="S465" s="135"/>
      <c r="T465" s="136"/>
      <c r="U465" s="139"/>
      <c r="V465" s="129"/>
      <c r="W465" s="128"/>
      <c r="X465" s="158"/>
      <c r="Y465" s="151"/>
      <c r="AA465" s="130"/>
    </row>
    <row r="466" spans="1:27" ht="16.5" customHeight="1">
      <c r="A466" s="123"/>
      <c r="B466" s="124"/>
      <c r="C466" s="124"/>
      <c r="D466" s="124"/>
      <c r="E466" s="156"/>
      <c r="F466" s="132"/>
      <c r="G466" s="124"/>
      <c r="H466" s="130"/>
      <c r="I466" s="130"/>
      <c r="J466" s="174"/>
      <c r="K466" s="130"/>
      <c r="L466" s="130"/>
      <c r="M466" s="151"/>
      <c r="N466" s="124"/>
      <c r="O466" s="130"/>
      <c r="P466" s="130"/>
      <c r="Q466" s="135"/>
      <c r="R466" s="135"/>
      <c r="S466" s="135"/>
      <c r="T466" s="136"/>
      <c r="U466" s="139"/>
      <c r="V466" s="129"/>
      <c r="W466" s="128"/>
      <c r="X466" s="158"/>
      <c r="Y466" s="151"/>
      <c r="AA466" s="130"/>
    </row>
    <row r="467" spans="1:27" ht="16.5" customHeight="1">
      <c r="A467" s="123"/>
      <c r="B467" s="124"/>
      <c r="C467" s="124"/>
      <c r="D467" s="124"/>
      <c r="E467" s="156"/>
      <c r="F467" s="132"/>
      <c r="G467" s="124"/>
      <c r="H467" s="130"/>
      <c r="I467" s="130"/>
      <c r="J467" s="174"/>
      <c r="K467" s="130"/>
      <c r="L467" s="130"/>
      <c r="M467" s="151"/>
      <c r="N467" s="124"/>
      <c r="O467" s="130"/>
      <c r="P467" s="130"/>
      <c r="Q467" s="135"/>
      <c r="R467" s="135"/>
      <c r="S467" s="135"/>
      <c r="T467" s="136"/>
      <c r="U467" s="139"/>
      <c r="V467" s="129"/>
      <c r="W467" s="128"/>
      <c r="X467" s="158"/>
      <c r="Y467" s="151"/>
      <c r="AA467" s="130"/>
    </row>
    <row r="468" spans="1:27" ht="16.5" customHeight="1">
      <c r="A468" s="123"/>
      <c r="B468" s="124"/>
      <c r="C468" s="124"/>
      <c r="D468" s="124"/>
      <c r="E468" s="156"/>
      <c r="F468" s="132"/>
      <c r="G468" s="124"/>
      <c r="H468" s="130"/>
      <c r="I468" s="130"/>
      <c r="J468" s="174"/>
      <c r="K468" s="130"/>
      <c r="L468" s="130"/>
      <c r="M468" s="151"/>
      <c r="N468" s="124"/>
      <c r="O468" s="130"/>
      <c r="P468" s="130"/>
      <c r="Q468" s="135"/>
      <c r="R468" s="135"/>
      <c r="S468" s="135"/>
      <c r="T468" s="136"/>
      <c r="U468" s="139"/>
      <c r="V468" s="129"/>
      <c r="W468" s="128"/>
      <c r="X468" s="158"/>
      <c r="Y468" s="151"/>
      <c r="AA468" s="130"/>
    </row>
    <row r="469" spans="1:27" ht="16.5" customHeight="1">
      <c r="A469" s="123"/>
      <c r="B469" s="124"/>
      <c r="C469" s="124"/>
      <c r="D469" s="124"/>
      <c r="E469" s="156"/>
      <c r="F469" s="132"/>
      <c r="G469" s="124"/>
      <c r="H469" s="130"/>
      <c r="I469" s="130"/>
      <c r="J469" s="174"/>
      <c r="K469" s="130"/>
      <c r="L469" s="130"/>
      <c r="M469" s="151"/>
      <c r="N469" s="124"/>
      <c r="O469" s="130"/>
      <c r="P469" s="130"/>
      <c r="Q469" s="135"/>
      <c r="R469" s="135"/>
      <c r="S469" s="135"/>
      <c r="T469" s="136"/>
      <c r="U469" s="139"/>
      <c r="V469" s="129"/>
      <c r="W469" s="128"/>
      <c r="X469" s="158"/>
      <c r="Y469" s="151"/>
      <c r="AA469" s="130"/>
    </row>
    <row r="470" spans="1:27" ht="16.5" customHeight="1">
      <c r="A470" s="123"/>
      <c r="B470" s="124"/>
      <c r="C470" s="124"/>
      <c r="D470" s="124"/>
      <c r="E470" s="156"/>
      <c r="F470" s="132"/>
      <c r="G470" s="124"/>
      <c r="H470" s="130"/>
      <c r="I470" s="130"/>
      <c r="J470" s="174"/>
      <c r="K470" s="130"/>
      <c r="L470" s="130"/>
      <c r="M470" s="151"/>
      <c r="N470" s="124"/>
      <c r="O470" s="130"/>
      <c r="P470" s="130"/>
      <c r="Q470" s="135"/>
      <c r="R470" s="135"/>
      <c r="S470" s="135"/>
      <c r="T470" s="136"/>
      <c r="U470" s="139"/>
      <c r="V470" s="129"/>
      <c r="W470" s="128"/>
      <c r="X470" s="158"/>
      <c r="Y470" s="151"/>
      <c r="AA470" s="130"/>
    </row>
    <row r="471" spans="1:27" ht="16.5" customHeight="1">
      <c r="A471" s="123"/>
      <c r="B471" s="124"/>
      <c r="C471" s="124"/>
      <c r="D471" s="124"/>
      <c r="E471" s="156"/>
      <c r="F471" s="132"/>
      <c r="G471" s="124"/>
      <c r="H471" s="130"/>
      <c r="I471" s="130"/>
      <c r="J471" s="174"/>
      <c r="K471" s="130"/>
      <c r="L471" s="130"/>
      <c r="M471" s="151"/>
      <c r="N471" s="124"/>
      <c r="O471" s="130"/>
      <c r="P471" s="130"/>
      <c r="Q471" s="135"/>
      <c r="R471" s="135"/>
      <c r="S471" s="135"/>
      <c r="T471" s="136"/>
      <c r="U471" s="139"/>
      <c r="V471" s="129"/>
      <c r="W471" s="128"/>
      <c r="X471" s="158"/>
      <c r="Y471" s="151"/>
      <c r="AA471" s="130"/>
    </row>
    <row r="472" spans="1:27" ht="16.5" customHeight="1">
      <c r="A472" s="123"/>
      <c r="B472" s="124"/>
      <c r="C472" s="124"/>
      <c r="D472" s="124"/>
      <c r="E472" s="156"/>
      <c r="F472" s="132"/>
      <c r="G472" s="124"/>
      <c r="H472" s="130"/>
      <c r="I472" s="130"/>
      <c r="J472" s="174"/>
      <c r="K472" s="130"/>
      <c r="L472" s="130"/>
      <c r="M472" s="151"/>
      <c r="N472" s="124"/>
      <c r="O472" s="130"/>
      <c r="P472" s="130"/>
      <c r="Q472" s="135"/>
      <c r="R472" s="135"/>
      <c r="S472" s="135"/>
      <c r="T472" s="136"/>
      <c r="U472" s="139"/>
      <c r="V472" s="129"/>
      <c r="W472" s="128"/>
      <c r="X472" s="158"/>
      <c r="Y472" s="151"/>
      <c r="AA472" s="130"/>
    </row>
    <row r="473" spans="1:27" ht="16.5" customHeight="1">
      <c r="A473" s="123"/>
      <c r="B473" s="124"/>
      <c r="C473" s="124"/>
      <c r="D473" s="124"/>
      <c r="E473" s="156"/>
      <c r="F473" s="132"/>
      <c r="G473" s="124"/>
      <c r="H473" s="130"/>
      <c r="I473" s="130"/>
      <c r="J473" s="174"/>
      <c r="K473" s="130"/>
      <c r="L473" s="130"/>
      <c r="M473" s="151"/>
      <c r="N473" s="124"/>
      <c r="O473" s="130"/>
      <c r="P473" s="130"/>
      <c r="Q473" s="135"/>
      <c r="R473" s="135"/>
      <c r="S473" s="135"/>
      <c r="T473" s="136"/>
      <c r="U473" s="139"/>
      <c r="V473" s="129"/>
      <c r="W473" s="128"/>
      <c r="X473" s="158"/>
      <c r="Y473" s="151"/>
      <c r="AA473" s="130"/>
    </row>
    <row r="474" spans="1:27" ht="16.5" customHeight="1">
      <c r="A474" s="123"/>
      <c r="B474" s="124"/>
      <c r="C474" s="124"/>
      <c r="D474" s="124"/>
      <c r="E474" s="156"/>
      <c r="F474" s="132"/>
      <c r="G474" s="124"/>
      <c r="H474" s="130"/>
      <c r="I474" s="130"/>
      <c r="J474" s="174"/>
      <c r="K474" s="130"/>
      <c r="L474" s="130"/>
      <c r="M474" s="151"/>
      <c r="N474" s="124"/>
      <c r="O474" s="130"/>
      <c r="P474" s="130"/>
      <c r="Q474" s="135"/>
      <c r="R474" s="135"/>
      <c r="S474" s="135"/>
      <c r="T474" s="136"/>
      <c r="U474" s="139"/>
      <c r="V474" s="129"/>
      <c r="W474" s="128"/>
      <c r="X474" s="158"/>
      <c r="Y474" s="151"/>
      <c r="AA474" s="130"/>
    </row>
    <row r="475" spans="1:27" ht="16.5" customHeight="1">
      <c r="A475" s="123"/>
      <c r="B475" s="124"/>
      <c r="C475" s="124"/>
      <c r="D475" s="124"/>
      <c r="E475" s="156"/>
      <c r="F475" s="132"/>
      <c r="G475" s="124"/>
      <c r="H475" s="130"/>
      <c r="I475" s="130"/>
      <c r="J475" s="174"/>
      <c r="K475" s="130"/>
      <c r="L475" s="130"/>
      <c r="M475" s="151"/>
      <c r="N475" s="124"/>
      <c r="O475" s="130"/>
      <c r="P475" s="130"/>
      <c r="Q475" s="135"/>
      <c r="R475" s="135"/>
      <c r="S475" s="135"/>
      <c r="T475" s="136"/>
      <c r="U475" s="139"/>
      <c r="V475" s="129"/>
      <c r="W475" s="128"/>
      <c r="X475" s="158"/>
      <c r="Y475" s="151"/>
      <c r="AA475" s="130"/>
    </row>
    <row r="476" spans="1:27" ht="16.5" customHeight="1">
      <c r="A476" s="123"/>
      <c r="B476" s="124"/>
      <c r="C476" s="124"/>
      <c r="D476" s="124"/>
      <c r="E476" s="156"/>
      <c r="F476" s="132"/>
      <c r="G476" s="124"/>
      <c r="H476" s="130"/>
      <c r="I476" s="130"/>
      <c r="J476" s="174"/>
      <c r="K476" s="130"/>
      <c r="L476" s="130"/>
      <c r="M476" s="151"/>
      <c r="N476" s="124"/>
      <c r="O476" s="130"/>
      <c r="P476" s="130"/>
      <c r="Q476" s="135"/>
      <c r="R476" s="135"/>
      <c r="S476" s="135"/>
      <c r="T476" s="136"/>
      <c r="U476" s="139"/>
      <c r="V476" s="129"/>
      <c r="W476" s="128"/>
      <c r="X476" s="158"/>
      <c r="Y476" s="151"/>
      <c r="AA476" s="130"/>
    </row>
    <row r="477" spans="1:27" ht="16.5" customHeight="1">
      <c r="A477" s="123"/>
      <c r="B477" s="124"/>
      <c r="C477" s="124"/>
      <c r="D477" s="124"/>
      <c r="E477" s="156"/>
      <c r="F477" s="132"/>
      <c r="G477" s="124"/>
      <c r="H477" s="130"/>
      <c r="I477" s="130"/>
      <c r="J477" s="174"/>
      <c r="K477" s="130"/>
      <c r="L477" s="130"/>
      <c r="M477" s="151"/>
      <c r="N477" s="124"/>
      <c r="O477" s="130"/>
      <c r="P477" s="130"/>
      <c r="Q477" s="135"/>
      <c r="R477" s="135"/>
      <c r="S477" s="135"/>
      <c r="T477" s="136"/>
      <c r="U477" s="139"/>
      <c r="V477" s="129"/>
      <c r="W477" s="128"/>
      <c r="X477" s="158"/>
      <c r="Y477" s="151"/>
      <c r="AA477" s="130"/>
    </row>
    <row r="478" spans="1:27" ht="16.5" customHeight="1">
      <c r="A478" s="123"/>
      <c r="B478" s="124"/>
      <c r="C478" s="124"/>
      <c r="D478" s="124"/>
      <c r="E478" s="156"/>
      <c r="F478" s="132"/>
      <c r="G478" s="124"/>
      <c r="H478" s="130"/>
      <c r="I478" s="130"/>
      <c r="J478" s="174"/>
      <c r="K478" s="130"/>
      <c r="L478" s="130"/>
      <c r="M478" s="151"/>
      <c r="N478" s="124"/>
      <c r="O478" s="130"/>
      <c r="P478" s="130"/>
      <c r="Q478" s="135"/>
      <c r="R478" s="135"/>
      <c r="S478" s="135"/>
      <c r="T478" s="136"/>
      <c r="U478" s="139"/>
      <c r="V478" s="129"/>
      <c r="W478" s="128"/>
      <c r="X478" s="158"/>
      <c r="Y478" s="151"/>
      <c r="AA478" s="130"/>
    </row>
    <row r="479" spans="1:27" ht="16.5" customHeight="1">
      <c r="A479" s="123"/>
      <c r="B479" s="124"/>
      <c r="C479" s="124"/>
      <c r="D479" s="124"/>
      <c r="E479" s="156"/>
      <c r="F479" s="132"/>
      <c r="G479" s="124"/>
      <c r="H479" s="130"/>
      <c r="I479" s="130"/>
      <c r="J479" s="174"/>
      <c r="K479" s="130"/>
      <c r="L479" s="130"/>
      <c r="M479" s="151"/>
      <c r="N479" s="124"/>
      <c r="O479" s="130"/>
      <c r="P479" s="130"/>
      <c r="Q479" s="135"/>
      <c r="R479" s="135"/>
      <c r="S479" s="135"/>
      <c r="T479" s="136"/>
      <c r="U479" s="139"/>
      <c r="V479" s="129"/>
      <c r="W479" s="128"/>
      <c r="X479" s="158"/>
      <c r="Y479" s="151"/>
      <c r="AA479" s="130"/>
    </row>
    <row r="480" spans="1:27" ht="16.5" customHeight="1">
      <c r="A480" s="123"/>
      <c r="B480" s="124"/>
      <c r="C480" s="124"/>
      <c r="D480" s="124"/>
      <c r="E480" s="156"/>
      <c r="F480" s="132"/>
      <c r="G480" s="124"/>
      <c r="H480" s="130"/>
      <c r="I480" s="130"/>
      <c r="J480" s="174"/>
      <c r="K480" s="130"/>
      <c r="L480" s="130"/>
      <c r="M480" s="151"/>
      <c r="N480" s="124"/>
      <c r="O480" s="130"/>
      <c r="P480" s="130"/>
      <c r="Q480" s="135"/>
      <c r="R480" s="135"/>
      <c r="S480" s="135"/>
      <c r="T480" s="136"/>
      <c r="U480" s="139"/>
      <c r="V480" s="129"/>
      <c r="W480" s="128"/>
      <c r="X480" s="158"/>
      <c r="Y480" s="151"/>
      <c r="AA480" s="130"/>
    </row>
    <row r="481" spans="1:27" ht="16.5" customHeight="1">
      <c r="A481" s="123"/>
      <c r="B481" s="124"/>
      <c r="C481" s="124"/>
      <c r="D481" s="124"/>
      <c r="E481" s="156"/>
      <c r="F481" s="132"/>
      <c r="G481" s="124"/>
      <c r="H481" s="130"/>
      <c r="I481" s="130"/>
      <c r="J481" s="174"/>
      <c r="K481" s="130"/>
      <c r="L481" s="130"/>
      <c r="M481" s="151"/>
      <c r="N481" s="124"/>
      <c r="O481" s="130"/>
      <c r="P481" s="130"/>
      <c r="Q481" s="135"/>
      <c r="R481" s="135"/>
      <c r="S481" s="135"/>
      <c r="T481" s="136"/>
      <c r="U481" s="139"/>
      <c r="V481" s="129"/>
      <c r="W481" s="128"/>
      <c r="X481" s="158"/>
      <c r="Y481" s="151"/>
      <c r="AA481" s="130"/>
    </row>
    <row r="482" spans="1:27" ht="16.5" customHeight="1">
      <c r="A482" s="123"/>
      <c r="B482" s="124"/>
      <c r="C482" s="124"/>
      <c r="D482" s="124"/>
      <c r="E482" s="156"/>
      <c r="F482" s="132"/>
      <c r="G482" s="124"/>
      <c r="H482" s="130"/>
      <c r="I482" s="130"/>
      <c r="J482" s="174"/>
      <c r="K482" s="130"/>
      <c r="L482" s="130"/>
      <c r="M482" s="151"/>
      <c r="N482" s="124"/>
      <c r="O482" s="130"/>
      <c r="P482" s="130"/>
      <c r="Q482" s="135"/>
      <c r="R482" s="135"/>
      <c r="S482" s="135"/>
      <c r="T482" s="136"/>
      <c r="U482" s="139"/>
      <c r="V482" s="129"/>
      <c r="W482" s="128"/>
      <c r="X482" s="158"/>
      <c r="Y482" s="151"/>
      <c r="AA482" s="130"/>
    </row>
    <row r="483" spans="1:27" ht="16.5" customHeight="1">
      <c r="A483" s="123"/>
      <c r="B483" s="124"/>
      <c r="C483" s="124"/>
      <c r="D483" s="124"/>
      <c r="E483" s="156"/>
      <c r="F483" s="132"/>
      <c r="G483" s="124"/>
      <c r="H483" s="130"/>
      <c r="I483" s="130"/>
      <c r="J483" s="174"/>
      <c r="K483" s="130"/>
      <c r="L483" s="130"/>
      <c r="M483" s="151"/>
      <c r="N483" s="124"/>
      <c r="O483" s="130"/>
      <c r="P483" s="130"/>
      <c r="Q483" s="135"/>
      <c r="R483" s="135"/>
      <c r="S483" s="135"/>
      <c r="T483" s="136"/>
      <c r="U483" s="139"/>
      <c r="V483" s="129"/>
      <c r="W483" s="128"/>
      <c r="X483" s="158"/>
      <c r="Y483" s="151"/>
      <c r="AA483" s="130"/>
    </row>
    <row r="484" spans="1:27" ht="16.5" customHeight="1">
      <c r="A484" s="123"/>
      <c r="B484" s="124"/>
      <c r="C484" s="124"/>
      <c r="D484" s="124"/>
      <c r="E484" s="156"/>
      <c r="F484" s="132"/>
      <c r="G484" s="124"/>
      <c r="H484" s="130"/>
      <c r="I484" s="130"/>
      <c r="J484" s="174"/>
      <c r="K484" s="130"/>
      <c r="L484" s="130"/>
      <c r="M484" s="151"/>
      <c r="N484" s="124"/>
      <c r="O484" s="130"/>
      <c r="P484" s="130"/>
      <c r="Q484" s="135"/>
      <c r="R484" s="135"/>
      <c r="S484" s="135"/>
      <c r="T484" s="136"/>
      <c r="U484" s="139"/>
      <c r="V484" s="129"/>
      <c r="W484" s="128"/>
      <c r="X484" s="158"/>
      <c r="Y484" s="151"/>
      <c r="AA484" s="130"/>
    </row>
    <row r="485" spans="1:27" ht="16.5" customHeight="1">
      <c r="A485" s="123"/>
      <c r="B485" s="124"/>
      <c r="C485" s="124"/>
      <c r="D485" s="124"/>
      <c r="E485" s="156"/>
      <c r="F485" s="132"/>
      <c r="G485" s="124"/>
      <c r="H485" s="130"/>
      <c r="I485" s="130"/>
      <c r="J485" s="174"/>
      <c r="K485" s="130"/>
      <c r="L485" s="130"/>
      <c r="M485" s="151"/>
      <c r="N485" s="124"/>
      <c r="O485" s="130"/>
      <c r="P485" s="130"/>
      <c r="Q485" s="135"/>
      <c r="R485" s="135"/>
      <c r="S485" s="135"/>
      <c r="T485" s="136"/>
      <c r="U485" s="139"/>
      <c r="V485" s="129"/>
      <c r="W485" s="128"/>
      <c r="X485" s="158"/>
      <c r="Y485" s="151"/>
      <c r="AA485" s="130"/>
    </row>
    <row r="486" spans="1:27" ht="16.5" customHeight="1">
      <c r="A486" s="123"/>
      <c r="B486" s="124"/>
      <c r="C486" s="124"/>
      <c r="D486" s="124"/>
      <c r="E486" s="156"/>
      <c r="F486" s="132"/>
      <c r="G486" s="124"/>
      <c r="H486" s="130"/>
      <c r="I486" s="130"/>
      <c r="J486" s="174"/>
      <c r="K486" s="130"/>
      <c r="L486" s="130"/>
      <c r="M486" s="151"/>
      <c r="N486" s="124"/>
      <c r="O486" s="130"/>
      <c r="P486" s="130"/>
      <c r="Q486" s="135"/>
      <c r="R486" s="135"/>
      <c r="S486" s="135"/>
      <c r="T486" s="136"/>
      <c r="U486" s="139"/>
      <c r="V486" s="129"/>
      <c r="W486" s="128"/>
      <c r="X486" s="158"/>
      <c r="Y486" s="151"/>
      <c r="AA486" s="130"/>
    </row>
    <row r="487" spans="1:27" ht="16.5" customHeight="1">
      <c r="A487" s="123"/>
      <c r="B487" s="124"/>
      <c r="C487" s="124"/>
      <c r="D487" s="124"/>
      <c r="E487" s="156"/>
      <c r="F487" s="132"/>
      <c r="G487" s="124"/>
      <c r="H487" s="130"/>
      <c r="I487" s="130"/>
      <c r="J487" s="174"/>
      <c r="K487" s="130"/>
      <c r="L487" s="130"/>
      <c r="M487" s="151"/>
      <c r="N487" s="124"/>
      <c r="O487" s="130"/>
      <c r="P487" s="130"/>
      <c r="Q487" s="135"/>
      <c r="R487" s="135"/>
      <c r="S487" s="135"/>
      <c r="T487" s="136"/>
      <c r="U487" s="139"/>
      <c r="V487" s="129"/>
      <c r="W487" s="128"/>
      <c r="X487" s="158"/>
      <c r="Y487" s="151"/>
      <c r="AA487" s="130"/>
    </row>
    <row r="488" spans="1:27" ht="16.5" customHeight="1">
      <c r="A488" s="123"/>
      <c r="B488" s="124"/>
      <c r="C488" s="124"/>
      <c r="D488" s="124"/>
      <c r="E488" s="156"/>
      <c r="F488" s="132"/>
      <c r="G488" s="124"/>
      <c r="H488" s="130"/>
      <c r="I488" s="130"/>
      <c r="J488" s="174"/>
      <c r="K488" s="130"/>
      <c r="L488" s="130"/>
      <c r="M488" s="151"/>
      <c r="N488" s="124"/>
      <c r="O488" s="130"/>
      <c r="P488" s="130"/>
      <c r="Q488" s="135"/>
      <c r="R488" s="135"/>
      <c r="S488" s="135"/>
      <c r="T488" s="136"/>
      <c r="U488" s="139"/>
      <c r="V488" s="129"/>
      <c r="W488" s="128"/>
      <c r="X488" s="158"/>
      <c r="Y488" s="151"/>
      <c r="AA488" s="130"/>
    </row>
    <row r="489" spans="1:27" ht="16.5" customHeight="1">
      <c r="A489" s="123"/>
      <c r="B489" s="124"/>
      <c r="C489" s="124"/>
      <c r="D489" s="124"/>
      <c r="E489" s="156"/>
      <c r="F489" s="132"/>
      <c r="G489" s="124"/>
      <c r="H489" s="130"/>
      <c r="I489" s="130"/>
      <c r="J489" s="174"/>
      <c r="K489" s="130"/>
      <c r="L489" s="130"/>
      <c r="M489" s="151"/>
      <c r="N489" s="124"/>
      <c r="O489" s="130"/>
      <c r="P489" s="130"/>
      <c r="Q489" s="135"/>
      <c r="R489" s="135"/>
      <c r="S489" s="135"/>
      <c r="T489" s="136"/>
      <c r="U489" s="139"/>
      <c r="V489" s="129"/>
      <c r="W489" s="128"/>
      <c r="X489" s="158"/>
      <c r="Y489" s="151"/>
      <c r="AA489" s="130"/>
    </row>
    <row r="490" spans="1:27" ht="16.5" customHeight="1">
      <c r="A490" s="123"/>
      <c r="B490" s="124"/>
      <c r="C490" s="124"/>
      <c r="D490" s="124"/>
      <c r="E490" s="156"/>
      <c r="F490" s="132"/>
      <c r="G490" s="124"/>
      <c r="H490" s="130"/>
      <c r="I490" s="130"/>
      <c r="J490" s="174"/>
      <c r="K490" s="130"/>
      <c r="L490" s="130"/>
      <c r="M490" s="151"/>
      <c r="N490" s="124"/>
      <c r="O490" s="130"/>
      <c r="P490" s="130"/>
      <c r="Q490" s="135"/>
      <c r="R490" s="135"/>
      <c r="S490" s="135"/>
      <c r="T490" s="136"/>
      <c r="U490" s="139"/>
      <c r="V490" s="129"/>
      <c r="W490" s="128"/>
      <c r="X490" s="158"/>
      <c r="Y490" s="151"/>
      <c r="AA490" s="130"/>
    </row>
    <row r="491" spans="1:27" ht="16.5" customHeight="1">
      <c r="A491" s="123"/>
      <c r="B491" s="124"/>
      <c r="C491" s="124"/>
      <c r="D491" s="124"/>
      <c r="E491" s="156"/>
      <c r="F491" s="132"/>
      <c r="G491" s="124"/>
      <c r="H491" s="130"/>
      <c r="I491" s="130"/>
      <c r="J491" s="174"/>
      <c r="K491" s="130"/>
      <c r="L491" s="130"/>
      <c r="M491" s="151"/>
      <c r="N491" s="124"/>
      <c r="O491" s="130"/>
      <c r="P491" s="130"/>
      <c r="Q491" s="135"/>
      <c r="R491" s="135"/>
      <c r="S491" s="135"/>
      <c r="T491" s="136"/>
      <c r="U491" s="139"/>
      <c r="V491" s="129"/>
      <c r="W491" s="128"/>
      <c r="X491" s="158"/>
      <c r="Y491" s="151"/>
      <c r="AA491" s="130"/>
    </row>
    <row r="492" spans="1:27" ht="16.5" customHeight="1">
      <c r="A492" s="123"/>
      <c r="B492" s="124"/>
      <c r="C492" s="124"/>
      <c r="D492" s="124"/>
      <c r="E492" s="156"/>
      <c r="F492" s="132"/>
      <c r="G492" s="124"/>
      <c r="H492" s="130"/>
      <c r="I492" s="130"/>
      <c r="J492" s="174"/>
      <c r="K492" s="130"/>
      <c r="L492" s="130"/>
      <c r="M492" s="151"/>
      <c r="N492" s="124"/>
      <c r="O492" s="130"/>
      <c r="P492" s="130"/>
      <c r="Q492" s="135"/>
      <c r="R492" s="135"/>
      <c r="S492" s="135"/>
      <c r="T492" s="136"/>
      <c r="U492" s="139"/>
      <c r="V492" s="129"/>
      <c r="W492" s="128"/>
      <c r="X492" s="158"/>
      <c r="Y492" s="151"/>
      <c r="AA492" s="130"/>
    </row>
    <row r="493" spans="1:27" ht="16.5" customHeight="1">
      <c r="A493" s="123"/>
      <c r="B493" s="124"/>
      <c r="C493" s="124"/>
      <c r="D493" s="124"/>
      <c r="E493" s="156"/>
      <c r="F493" s="132"/>
      <c r="G493" s="124"/>
      <c r="H493" s="130"/>
      <c r="I493" s="130"/>
      <c r="J493" s="174"/>
      <c r="K493" s="130"/>
      <c r="L493" s="130"/>
      <c r="M493" s="151"/>
      <c r="N493" s="124"/>
      <c r="O493" s="130"/>
      <c r="P493" s="130"/>
      <c r="Q493" s="135"/>
      <c r="R493" s="135"/>
      <c r="S493" s="135"/>
      <c r="T493" s="136"/>
      <c r="U493" s="139"/>
      <c r="V493" s="129"/>
      <c r="W493" s="128"/>
      <c r="X493" s="158"/>
      <c r="Y493" s="151"/>
      <c r="AA493" s="130"/>
    </row>
    <row r="494" spans="1:27" ht="16.5" customHeight="1">
      <c r="A494" s="123"/>
      <c r="B494" s="124"/>
      <c r="C494" s="124"/>
      <c r="D494" s="124"/>
      <c r="E494" s="156"/>
      <c r="F494" s="132"/>
      <c r="G494" s="124"/>
      <c r="H494" s="130"/>
      <c r="I494" s="130"/>
      <c r="J494" s="174"/>
      <c r="K494" s="130"/>
      <c r="L494" s="130"/>
      <c r="M494" s="151"/>
      <c r="N494" s="124"/>
      <c r="O494" s="130"/>
      <c r="P494" s="130"/>
      <c r="Q494" s="135"/>
      <c r="R494" s="135"/>
      <c r="S494" s="135"/>
      <c r="T494" s="136"/>
      <c r="U494" s="139"/>
      <c r="V494" s="129"/>
      <c r="W494" s="128"/>
      <c r="X494" s="158"/>
      <c r="Y494" s="151"/>
      <c r="AA494" s="130"/>
    </row>
    <row r="495" spans="1:27" ht="16.5" customHeight="1">
      <c r="A495" s="123"/>
      <c r="B495" s="124"/>
      <c r="C495" s="124"/>
      <c r="D495" s="124"/>
      <c r="E495" s="156"/>
      <c r="F495" s="132"/>
      <c r="G495" s="124"/>
      <c r="H495" s="130"/>
      <c r="I495" s="130"/>
      <c r="J495" s="174"/>
      <c r="K495" s="130"/>
      <c r="L495" s="130"/>
      <c r="M495" s="151"/>
      <c r="N495" s="124"/>
      <c r="O495" s="130"/>
      <c r="P495" s="130"/>
      <c r="Q495" s="135"/>
      <c r="R495" s="135"/>
      <c r="S495" s="135"/>
      <c r="T495" s="136"/>
      <c r="U495" s="139"/>
      <c r="V495" s="129"/>
      <c r="W495" s="128"/>
      <c r="X495" s="158"/>
      <c r="Y495" s="151"/>
      <c r="AA495" s="130"/>
    </row>
    <row r="496" spans="1:27" ht="16.5" customHeight="1">
      <c r="A496" s="123"/>
      <c r="B496" s="124"/>
      <c r="C496" s="124"/>
      <c r="D496" s="124"/>
      <c r="E496" s="156"/>
      <c r="F496" s="132"/>
      <c r="G496" s="124"/>
      <c r="H496" s="130"/>
      <c r="I496" s="130"/>
      <c r="J496" s="174"/>
      <c r="K496" s="130"/>
      <c r="L496" s="130"/>
      <c r="M496" s="151"/>
      <c r="N496" s="124"/>
      <c r="O496" s="130"/>
      <c r="P496" s="130"/>
      <c r="Q496" s="135"/>
      <c r="R496" s="135"/>
      <c r="S496" s="135"/>
      <c r="T496" s="136"/>
      <c r="U496" s="139"/>
      <c r="V496" s="129"/>
      <c r="W496" s="128"/>
      <c r="X496" s="158"/>
      <c r="Y496" s="151"/>
      <c r="AA496" s="130"/>
    </row>
    <row r="497" spans="1:27" ht="16.5" customHeight="1">
      <c r="A497" s="123"/>
      <c r="B497" s="124"/>
      <c r="C497" s="124"/>
      <c r="D497" s="124"/>
      <c r="E497" s="156"/>
      <c r="F497" s="132"/>
      <c r="G497" s="124"/>
      <c r="H497" s="130"/>
      <c r="I497" s="130"/>
      <c r="J497" s="174"/>
      <c r="K497" s="130"/>
      <c r="L497" s="130"/>
      <c r="M497" s="151"/>
      <c r="N497" s="124"/>
      <c r="O497" s="130"/>
      <c r="P497" s="130"/>
      <c r="Q497" s="135"/>
      <c r="R497" s="135"/>
      <c r="S497" s="135"/>
      <c r="T497" s="136"/>
      <c r="U497" s="139"/>
      <c r="V497" s="129"/>
      <c r="W497" s="128"/>
      <c r="X497" s="158"/>
      <c r="Y497" s="151"/>
      <c r="AA497" s="130"/>
    </row>
    <row r="498" spans="1:27" ht="16.5" customHeight="1">
      <c r="A498" s="123"/>
      <c r="B498" s="124"/>
      <c r="C498" s="124"/>
      <c r="D498" s="124"/>
      <c r="E498" s="156"/>
      <c r="F498" s="132"/>
      <c r="G498" s="124"/>
      <c r="H498" s="130"/>
      <c r="I498" s="130"/>
      <c r="J498" s="174"/>
      <c r="K498" s="130"/>
      <c r="L498" s="130"/>
      <c r="M498" s="151"/>
      <c r="N498" s="124"/>
      <c r="O498" s="130"/>
      <c r="P498" s="130"/>
      <c r="Q498" s="135"/>
      <c r="R498" s="135"/>
      <c r="S498" s="135"/>
      <c r="T498" s="136"/>
      <c r="U498" s="139"/>
      <c r="V498" s="129"/>
      <c r="W498" s="128"/>
      <c r="X498" s="158"/>
      <c r="Y498" s="151"/>
      <c r="AA498" s="130"/>
    </row>
    <row r="499" spans="1:27" ht="16.5" customHeight="1">
      <c r="A499" s="123"/>
      <c r="B499" s="124"/>
      <c r="C499" s="124"/>
      <c r="D499" s="124"/>
      <c r="E499" s="156"/>
      <c r="F499" s="132"/>
      <c r="G499" s="124"/>
      <c r="H499" s="130"/>
      <c r="I499" s="130"/>
      <c r="J499" s="174"/>
      <c r="K499" s="130"/>
      <c r="L499" s="130"/>
      <c r="M499" s="151"/>
      <c r="N499" s="124"/>
      <c r="O499" s="130"/>
      <c r="P499" s="130"/>
      <c r="Q499" s="135"/>
      <c r="R499" s="135"/>
      <c r="S499" s="135"/>
      <c r="T499" s="136"/>
      <c r="U499" s="139"/>
      <c r="V499" s="129"/>
      <c r="W499" s="128"/>
      <c r="X499" s="158"/>
      <c r="Y499" s="151"/>
      <c r="AA499" s="130"/>
    </row>
    <row r="500" spans="1:27" ht="16.5" customHeight="1">
      <c r="A500" s="123"/>
      <c r="B500" s="124"/>
      <c r="C500" s="124"/>
      <c r="D500" s="124"/>
      <c r="E500" s="156"/>
      <c r="F500" s="132"/>
      <c r="G500" s="124"/>
      <c r="H500" s="130"/>
      <c r="I500" s="130"/>
      <c r="J500" s="174"/>
      <c r="K500" s="130"/>
      <c r="L500" s="130"/>
      <c r="M500" s="151"/>
      <c r="N500" s="124"/>
      <c r="O500" s="130"/>
      <c r="P500" s="130"/>
      <c r="Q500" s="135"/>
      <c r="R500" s="135"/>
      <c r="S500" s="135"/>
      <c r="T500" s="136"/>
      <c r="U500" s="139"/>
      <c r="V500" s="129"/>
      <c r="W500" s="128"/>
      <c r="X500" s="158"/>
      <c r="Y500" s="151"/>
      <c r="AA500" s="130"/>
    </row>
    <row r="501" spans="1:27" ht="16.5" customHeight="1">
      <c r="A501" s="123"/>
      <c r="B501" s="124"/>
      <c r="C501" s="124"/>
      <c r="D501" s="124"/>
      <c r="E501" s="156"/>
      <c r="F501" s="132"/>
      <c r="G501" s="124"/>
      <c r="H501" s="130"/>
      <c r="I501" s="130"/>
      <c r="J501" s="174"/>
      <c r="K501" s="130"/>
      <c r="L501" s="130"/>
      <c r="M501" s="151"/>
      <c r="N501" s="124"/>
      <c r="O501" s="130"/>
      <c r="P501" s="130"/>
      <c r="Q501" s="135"/>
      <c r="R501" s="135"/>
      <c r="S501" s="135"/>
      <c r="T501" s="136"/>
      <c r="U501" s="139"/>
      <c r="V501" s="129"/>
      <c r="W501" s="128"/>
      <c r="X501" s="158"/>
      <c r="Y501" s="151"/>
      <c r="AA501" s="130"/>
    </row>
    <row r="502" spans="1:27" ht="16.5" customHeight="1">
      <c r="A502" s="123"/>
      <c r="B502" s="124"/>
      <c r="C502" s="124"/>
      <c r="D502" s="124"/>
      <c r="E502" s="156"/>
      <c r="F502" s="132"/>
      <c r="G502" s="124"/>
      <c r="H502" s="130"/>
      <c r="I502" s="130"/>
      <c r="J502" s="174"/>
      <c r="K502" s="130"/>
      <c r="L502" s="130"/>
      <c r="M502" s="151"/>
      <c r="N502" s="124"/>
      <c r="O502" s="130"/>
      <c r="P502" s="130"/>
      <c r="Q502" s="135"/>
      <c r="R502" s="135"/>
      <c r="S502" s="135"/>
      <c r="T502" s="136"/>
      <c r="U502" s="139"/>
      <c r="V502" s="129"/>
      <c r="W502" s="128"/>
      <c r="X502" s="158"/>
      <c r="Y502" s="151"/>
      <c r="AA502" s="130"/>
    </row>
    <row r="503" spans="1:27" ht="16.5" customHeight="1">
      <c r="A503" s="123"/>
      <c r="B503" s="124"/>
      <c r="C503" s="124"/>
      <c r="D503" s="124"/>
      <c r="E503" s="156"/>
      <c r="F503" s="132"/>
      <c r="G503" s="124"/>
      <c r="H503" s="130"/>
      <c r="I503" s="130"/>
      <c r="J503" s="174"/>
      <c r="K503" s="130"/>
      <c r="L503" s="130"/>
      <c r="M503" s="151"/>
      <c r="N503" s="124"/>
      <c r="O503" s="130"/>
      <c r="P503" s="130"/>
      <c r="Q503" s="135"/>
      <c r="R503" s="135"/>
      <c r="S503" s="135"/>
      <c r="T503" s="136"/>
      <c r="U503" s="139"/>
      <c r="V503" s="129"/>
      <c r="W503" s="128"/>
      <c r="X503" s="158"/>
      <c r="Y503" s="151"/>
      <c r="AA503" s="130"/>
    </row>
    <row r="504" spans="1:27" ht="16.5" customHeight="1">
      <c r="A504" s="123"/>
      <c r="B504" s="124"/>
      <c r="C504" s="124"/>
      <c r="D504" s="124"/>
      <c r="E504" s="156"/>
      <c r="F504" s="132"/>
      <c r="G504" s="124"/>
      <c r="H504" s="130"/>
      <c r="I504" s="130"/>
      <c r="J504" s="174"/>
      <c r="K504" s="130"/>
      <c r="L504" s="130"/>
      <c r="M504" s="151"/>
      <c r="N504" s="124"/>
      <c r="O504" s="130"/>
      <c r="P504" s="130"/>
      <c r="Q504" s="135"/>
      <c r="R504" s="135"/>
      <c r="S504" s="135"/>
      <c r="T504" s="136"/>
      <c r="U504" s="139"/>
      <c r="V504" s="129"/>
      <c r="W504" s="128"/>
      <c r="X504" s="158"/>
      <c r="Y504" s="151"/>
      <c r="AA504" s="130"/>
    </row>
    <row r="505" spans="1:27" ht="16.5" customHeight="1">
      <c r="A505" s="123"/>
      <c r="B505" s="124"/>
      <c r="C505" s="124"/>
      <c r="D505" s="124"/>
      <c r="E505" s="156"/>
      <c r="F505" s="132"/>
      <c r="G505" s="124"/>
      <c r="H505" s="130"/>
      <c r="I505" s="130"/>
      <c r="J505" s="174"/>
      <c r="K505" s="130"/>
      <c r="L505" s="130"/>
      <c r="M505" s="151"/>
      <c r="N505" s="124"/>
      <c r="O505" s="130"/>
      <c r="P505" s="130"/>
      <c r="Q505" s="135"/>
      <c r="R505" s="135"/>
      <c r="S505" s="135"/>
      <c r="T505" s="136"/>
      <c r="U505" s="139"/>
      <c r="V505" s="129"/>
      <c r="W505" s="128"/>
      <c r="X505" s="158"/>
      <c r="Y505" s="151"/>
      <c r="AA505" s="130"/>
    </row>
    <row r="506" spans="1:27" ht="16.5" customHeight="1">
      <c r="A506" s="123"/>
      <c r="B506" s="124"/>
      <c r="C506" s="124"/>
      <c r="D506" s="124"/>
      <c r="E506" s="156"/>
      <c r="F506" s="132"/>
      <c r="G506" s="124"/>
      <c r="H506" s="130"/>
      <c r="I506" s="130"/>
      <c r="J506" s="174"/>
      <c r="K506" s="130"/>
      <c r="L506" s="130"/>
      <c r="M506" s="151"/>
      <c r="N506" s="124"/>
      <c r="O506" s="130"/>
      <c r="P506" s="130"/>
      <c r="Q506" s="135"/>
      <c r="R506" s="135"/>
      <c r="S506" s="135"/>
      <c r="T506" s="136"/>
      <c r="U506" s="139"/>
      <c r="V506" s="129"/>
      <c r="W506" s="128"/>
      <c r="X506" s="158"/>
      <c r="Y506" s="151"/>
      <c r="AA506" s="130"/>
    </row>
    <row r="507" spans="1:27" ht="16.5" customHeight="1">
      <c r="A507" s="123"/>
      <c r="B507" s="124"/>
      <c r="C507" s="124"/>
      <c r="D507" s="124"/>
      <c r="E507" s="156"/>
      <c r="F507" s="132"/>
      <c r="G507" s="124"/>
      <c r="H507" s="130"/>
      <c r="I507" s="130"/>
      <c r="J507" s="174"/>
      <c r="K507" s="130"/>
      <c r="L507" s="130"/>
      <c r="M507" s="151"/>
      <c r="N507" s="124"/>
      <c r="O507" s="130"/>
      <c r="P507" s="130"/>
      <c r="Q507" s="135"/>
      <c r="R507" s="135"/>
      <c r="S507" s="135"/>
      <c r="T507" s="136"/>
      <c r="U507" s="139"/>
      <c r="V507" s="129"/>
      <c r="W507" s="128"/>
      <c r="X507" s="158"/>
      <c r="Y507" s="151"/>
      <c r="AA507" s="130"/>
    </row>
    <row r="508" spans="1:27" ht="16.5" customHeight="1">
      <c r="A508" s="123"/>
      <c r="B508" s="124"/>
      <c r="C508" s="124"/>
      <c r="D508" s="124"/>
      <c r="E508" s="156"/>
      <c r="F508" s="132"/>
      <c r="G508" s="124"/>
      <c r="H508" s="130"/>
      <c r="I508" s="130"/>
      <c r="J508" s="174"/>
      <c r="K508" s="130"/>
      <c r="L508" s="130"/>
      <c r="M508" s="151"/>
      <c r="N508" s="124"/>
      <c r="O508" s="130"/>
      <c r="P508" s="130"/>
      <c r="Q508" s="135"/>
      <c r="R508" s="135"/>
      <c r="S508" s="135"/>
      <c r="T508" s="136"/>
      <c r="U508" s="139"/>
      <c r="V508" s="129"/>
      <c r="W508" s="128"/>
      <c r="X508" s="158"/>
      <c r="Y508" s="151"/>
      <c r="AA508" s="130"/>
    </row>
    <row r="509" spans="1:27" ht="16.5" customHeight="1">
      <c r="A509" s="123"/>
      <c r="B509" s="124"/>
      <c r="C509" s="124"/>
      <c r="D509" s="124"/>
      <c r="E509" s="156"/>
      <c r="F509" s="132"/>
      <c r="G509" s="124"/>
      <c r="H509" s="130"/>
      <c r="I509" s="130"/>
      <c r="J509" s="174"/>
      <c r="K509" s="130"/>
      <c r="L509" s="130"/>
      <c r="M509" s="151"/>
      <c r="N509" s="124"/>
      <c r="O509" s="130"/>
      <c r="P509" s="130"/>
      <c r="Q509" s="135"/>
      <c r="R509" s="135"/>
      <c r="S509" s="135"/>
      <c r="T509" s="136"/>
      <c r="U509" s="139"/>
      <c r="V509" s="129"/>
      <c r="W509" s="128"/>
      <c r="X509" s="158"/>
      <c r="Y509" s="151"/>
      <c r="AA509" s="130"/>
    </row>
    <row r="510" spans="1:27" ht="16.5" customHeight="1">
      <c r="A510" s="123"/>
      <c r="B510" s="124"/>
      <c r="C510" s="124"/>
      <c r="D510" s="124"/>
      <c r="E510" s="156"/>
      <c r="F510" s="132"/>
      <c r="G510" s="124"/>
      <c r="H510" s="130"/>
      <c r="I510" s="130"/>
      <c r="J510" s="174"/>
      <c r="K510" s="130"/>
      <c r="L510" s="130"/>
      <c r="M510" s="151"/>
      <c r="N510" s="124"/>
      <c r="O510" s="130"/>
      <c r="P510" s="130"/>
      <c r="Q510" s="135"/>
      <c r="R510" s="135"/>
      <c r="S510" s="135"/>
      <c r="T510" s="136"/>
      <c r="U510" s="139"/>
      <c r="V510" s="129"/>
      <c r="W510" s="128"/>
      <c r="X510" s="158"/>
      <c r="Y510" s="151"/>
      <c r="AA510" s="130"/>
    </row>
    <row r="511" spans="1:27" ht="16.5" customHeight="1">
      <c r="A511" s="123"/>
      <c r="B511" s="124"/>
      <c r="C511" s="124"/>
      <c r="D511" s="124"/>
      <c r="E511" s="156"/>
      <c r="F511" s="132"/>
      <c r="G511" s="124"/>
      <c r="H511" s="130"/>
      <c r="I511" s="130"/>
      <c r="J511" s="174"/>
      <c r="K511" s="130"/>
      <c r="L511" s="130"/>
      <c r="M511" s="151"/>
      <c r="N511" s="124"/>
      <c r="O511" s="130"/>
      <c r="P511" s="130"/>
      <c r="Q511" s="135"/>
      <c r="R511" s="135"/>
      <c r="S511" s="135"/>
      <c r="T511" s="136"/>
      <c r="U511" s="139"/>
      <c r="V511" s="129"/>
      <c r="W511" s="128"/>
      <c r="X511" s="158"/>
      <c r="Y511" s="151"/>
      <c r="AA511" s="130"/>
    </row>
    <row r="512" spans="1:27" ht="16.5" customHeight="1">
      <c r="A512" s="123"/>
      <c r="B512" s="124"/>
      <c r="C512" s="124"/>
      <c r="D512" s="124"/>
      <c r="E512" s="156"/>
      <c r="F512" s="132"/>
      <c r="G512" s="124"/>
      <c r="H512" s="130"/>
      <c r="I512" s="130"/>
      <c r="J512" s="174"/>
      <c r="K512" s="130"/>
      <c r="L512" s="130"/>
      <c r="M512" s="151"/>
      <c r="N512" s="124"/>
      <c r="O512" s="130"/>
      <c r="P512" s="130"/>
      <c r="Q512" s="135"/>
      <c r="R512" s="135"/>
      <c r="S512" s="135"/>
      <c r="T512" s="136"/>
      <c r="U512" s="139"/>
      <c r="V512" s="129"/>
      <c r="W512" s="128"/>
      <c r="X512" s="158"/>
      <c r="Y512" s="151"/>
      <c r="AA512" s="130"/>
    </row>
    <row r="513" spans="1:27" ht="16.5" customHeight="1">
      <c r="A513" s="123"/>
      <c r="B513" s="124"/>
      <c r="C513" s="124"/>
      <c r="D513" s="124"/>
      <c r="E513" s="156"/>
      <c r="F513" s="132"/>
      <c r="G513" s="124"/>
      <c r="H513" s="130"/>
      <c r="I513" s="130"/>
      <c r="J513" s="174"/>
      <c r="K513" s="130"/>
      <c r="L513" s="130"/>
      <c r="M513" s="151"/>
      <c r="N513" s="124"/>
      <c r="O513" s="130"/>
      <c r="P513" s="130"/>
      <c r="Q513" s="135"/>
      <c r="R513" s="135"/>
      <c r="S513" s="135"/>
      <c r="T513" s="136"/>
      <c r="U513" s="139"/>
      <c r="V513" s="129"/>
      <c r="W513" s="128"/>
      <c r="X513" s="158"/>
      <c r="Y513" s="151"/>
      <c r="AA513" s="130"/>
    </row>
    <row r="514" spans="1:27" ht="16.5" customHeight="1">
      <c r="A514" s="123"/>
      <c r="B514" s="124"/>
      <c r="C514" s="124"/>
      <c r="D514" s="124"/>
      <c r="E514" s="156"/>
      <c r="F514" s="132"/>
      <c r="G514" s="124"/>
      <c r="H514" s="130"/>
      <c r="I514" s="130"/>
      <c r="J514" s="174"/>
      <c r="K514" s="130"/>
      <c r="L514" s="130"/>
      <c r="M514" s="151"/>
      <c r="N514" s="124"/>
      <c r="O514" s="130"/>
      <c r="P514" s="130"/>
      <c r="Q514" s="135"/>
      <c r="R514" s="135"/>
      <c r="S514" s="135"/>
      <c r="T514" s="136"/>
      <c r="U514" s="139"/>
      <c r="V514" s="129"/>
      <c r="W514" s="128"/>
      <c r="X514" s="158"/>
      <c r="Y514" s="151"/>
      <c r="AA514" s="130"/>
    </row>
    <row r="515" spans="1:27" ht="16.5" customHeight="1">
      <c r="A515" s="123"/>
      <c r="B515" s="124"/>
      <c r="C515" s="124"/>
      <c r="D515" s="124"/>
      <c r="E515" s="156"/>
      <c r="F515" s="132"/>
      <c r="G515" s="124"/>
      <c r="H515" s="130"/>
      <c r="I515" s="130"/>
      <c r="J515" s="174"/>
      <c r="K515" s="130"/>
      <c r="L515" s="130"/>
      <c r="M515" s="151"/>
      <c r="N515" s="124"/>
      <c r="O515" s="130"/>
      <c r="P515" s="130"/>
      <c r="Q515" s="135"/>
      <c r="R515" s="135"/>
      <c r="S515" s="135"/>
      <c r="T515" s="136"/>
      <c r="U515" s="139"/>
      <c r="V515" s="129"/>
      <c r="W515" s="128"/>
      <c r="X515" s="158"/>
      <c r="Y515" s="151"/>
      <c r="AA515" s="130"/>
    </row>
    <row r="516" spans="1:27" ht="16.5" customHeight="1">
      <c r="A516" s="123"/>
      <c r="B516" s="124"/>
      <c r="C516" s="124"/>
      <c r="D516" s="124"/>
      <c r="E516" s="156"/>
      <c r="F516" s="132"/>
      <c r="G516" s="124"/>
      <c r="H516" s="130"/>
      <c r="I516" s="130"/>
      <c r="J516" s="174"/>
      <c r="K516" s="130"/>
      <c r="L516" s="130"/>
      <c r="M516" s="151"/>
      <c r="N516" s="124"/>
      <c r="O516" s="130"/>
      <c r="P516" s="130"/>
      <c r="Q516" s="135"/>
      <c r="R516" s="135"/>
      <c r="S516" s="135"/>
      <c r="T516" s="136"/>
      <c r="U516" s="139"/>
      <c r="V516" s="129"/>
      <c r="W516" s="128"/>
      <c r="X516" s="158"/>
      <c r="Y516" s="151"/>
      <c r="AA516" s="130"/>
    </row>
    <row r="517" spans="1:27" ht="16.5" customHeight="1">
      <c r="A517" s="123"/>
      <c r="B517" s="124"/>
      <c r="C517" s="124"/>
      <c r="D517" s="124"/>
      <c r="E517" s="156"/>
      <c r="F517" s="132"/>
      <c r="G517" s="124"/>
      <c r="H517" s="130"/>
      <c r="I517" s="130"/>
      <c r="J517" s="174"/>
      <c r="K517" s="130"/>
      <c r="L517" s="130"/>
      <c r="M517" s="151"/>
      <c r="N517" s="124"/>
      <c r="O517" s="130"/>
      <c r="P517" s="130"/>
      <c r="Q517" s="135"/>
      <c r="R517" s="135"/>
      <c r="S517" s="135"/>
      <c r="T517" s="136"/>
      <c r="U517" s="139"/>
      <c r="V517" s="129"/>
      <c r="W517" s="128"/>
      <c r="X517" s="158"/>
      <c r="Y517" s="151"/>
      <c r="AA517" s="130"/>
    </row>
    <row r="518" spans="1:27" ht="16.5" customHeight="1">
      <c r="A518" s="123"/>
      <c r="B518" s="124"/>
      <c r="C518" s="124"/>
      <c r="D518" s="124"/>
      <c r="E518" s="156"/>
      <c r="F518" s="132"/>
      <c r="G518" s="124"/>
      <c r="H518" s="130"/>
      <c r="I518" s="130"/>
      <c r="J518" s="174"/>
      <c r="K518" s="130"/>
      <c r="L518" s="130"/>
      <c r="M518" s="151"/>
      <c r="N518" s="124"/>
      <c r="O518" s="130"/>
      <c r="P518" s="130"/>
      <c r="Q518" s="135"/>
      <c r="R518" s="135"/>
      <c r="S518" s="135"/>
      <c r="T518" s="136"/>
      <c r="U518" s="139"/>
      <c r="V518" s="129"/>
      <c r="W518" s="128"/>
      <c r="X518" s="158"/>
      <c r="Y518" s="151"/>
      <c r="AA518" s="130"/>
    </row>
    <row r="519" spans="1:27" ht="16.5" customHeight="1">
      <c r="A519" s="123"/>
      <c r="B519" s="124"/>
      <c r="C519" s="124"/>
      <c r="D519" s="124"/>
      <c r="E519" s="156"/>
      <c r="F519" s="132"/>
      <c r="G519" s="124"/>
      <c r="H519" s="130"/>
      <c r="I519" s="130"/>
      <c r="J519" s="174"/>
      <c r="K519" s="130"/>
      <c r="L519" s="130"/>
      <c r="M519" s="151"/>
      <c r="N519" s="124"/>
      <c r="O519" s="130"/>
      <c r="P519" s="130"/>
      <c r="Q519" s="135"/>
      <c r="R519" s="135"/>
      <c r="S519" s="135"/>
      <c r="T519" s="136"/>
      <c r="U519" s="139"/>
      <c r="V519" s="129"/>
      <c r="W519" s="128"/>
      <c r="X519" s="158"/>
      <c r="Y519" s="151"/>
      <c r="AA519" s="130"/>
    </row>
    <row r="520" spans="1:27" ht="16.5" customHeight="1">
      <c r="A520" s="123"/>
      <c r="B520" s="124"/>
      <c r="C520" s="124"/>
      <c r="D520" s="124"/>
      <c r="E520" s="156"/>
      <c r="F520" s="132"/>
      <c r="G520" s="124"/>
      <c r="H520" s="130"/>
      <c r="I520" s="130"/>
      <c r="J520" s="174"/>
      <c r="K520" s="130"/>
      <c r="L520" s="130"/>
      <c r="M520" s="151"/>
      <c r="N520" s="124"/>
      <c r="O520" s="130"/>
      <c r="P520" s="130"/>
      <c r="Q520" s="135"/>
      <c r="R520" s="135"/>
      <c r="S520" s="135"/>
      <c r="T520" s="136"/>
      <c r="U520" s="139"/>
      <c r="V520" s="129"/>
      <c r="W520" s="128"/>
      <c r="X520" s="158"/>
      <c r="Y520" s="151"/>
      <c r="AA520" s="130"/>
    </row>
    <row r="521" spans="1:27" ht="16.5" customHeight="1">
      <c r="A521" s="123"/>
      <c r="B521" s="124"/>
      <c r="C521" s="124"/>
      <c r="D521" s="124"/>
      <c r="E521" s="156"/>
      <c r="F521" s="132"/>
      <c r="G521" s="124"/>
      <c r="H521" s="130"/>
      <c r="I521" s="130"/>
      <c r="J521" s="174"/>
      <c r="K521" s="130"/>
      <c r="L521" s="130"/>
      <c r="M521" s="151"/>
      <c r="N521" s="124"/>
      <c r="O521" s="130"/>
      <c r="P521" s="130"/>
      <c r="Q521" s="135"/>
      <c r="R521" s="135"/>
      <c r="S521" s="135"/>
      <c r="T521" s="136"/>
      <c r="U521" s="139"/>
      <c r="V521" s="129"/>
      <c r="W521" s="128"/>
      <c r="X521" s="158"/>
      <c r="Y521" s="151"/>
      <c r="AA521" s="130"/>
    </row>
    <row r="522" spans="1:27" ht="16.5" customHeight="1">
      <c r="A522" s="123"/>
      <c r="B522" s="124"/>
      <c r="C522" s="124"/>
      <c r="D522" s="124"/>
      <c r="E522" s="156"/>
      <c r="F522" s="132"/>
      <c r="G522" s="124"/>
      <c r="H522" s="130"/>
      <c r="I522" s="130"/>
      <c r="J522" s="174"/>
      <c r="K522" s="130"/>
      <c r="L522" s="130"/>
      <c r="M522" s="151"/>
      <c r="N522" s="124"/>
      <c r="O522" s="130"/>
      <c r="P522" s="130"/>
      <c r="Q522" s="135"/>
      <c r="R522" s="135"/>
      <c r="S522" s="135"/>
      <c r="T522" s="136"/>
      <c r="U522" s="139"/>
      <c r="V522" s="129"/>
      <c r="W522" s="128"/>
      <c r="X522" s="158"/>
      <c r="Y522" s="151"/>
      <c r="AA522" s="130"/>
    </row>
    <row r="523" spans="1:27" ht="16.5" customHeight="1">
      <c r="A523" s="123"/>
      <c r="B523" s="124"/>
      <c r="C523" s="124"/>
      <c r="D523" s="124"/>
      <c r="E523" s="156"/>
      <c r="F523" s="132"/>
      <c r="G523" s="124"/>
      <c r="H523" s="130"/>
      <c r="I523" s="130"/>
      <c r="J523" s="174"/>
      <c r="K523" s="130"/>
      <c r="L523" s="130"/>
      <c r="M523" s="151"/>
      <c r="N523" s="124"/>
      <c r="O523" s="130"/>
      <c r="P523" s="130"/>
      <c r="Q523" s="135"/>
      <c r="R523" s="135"/>
      <c r="S523" s="135"/>
      <c r="T523" s="136"/>
      <c r="U523" s="139"/>
      <c r="V523" s="129"/>
      <c r="W523" s="128"/>
      <c r="X523" s="158"/>
      <c r="Y523" s="151"/>
      <c r="AA523" s="130"/>
    </row>
    <row r="524" spans="1:27" ht="16.5" customHeight="1">
      <c r="A524" s="123"/>
      <c r="B524" s="124"/>
      <c r="C524" s="124"/>
      <c r="D524" s="124"/>
      <c r="E524" s="156"/>
      <c r="F524" s="132"/>
      <c r="G524" s="124"/>
      <c r="H524" s="130"/>
      <c r="I524" s="130"/>
      <c r="J524" s="174"/>
      <c r="K524" s="130"/>
      <c r="L524" s="130"/>
      <c r="M524" s="151"/>
      <c r="N524" s="124"/>
      <c r="O524" s="130"/>
      <c r="P524" s="130"/>
      <c r="Q524" s="135"/>
      <c r="R524" s="135"/>
      <c r="S524" s="135"/>
      <c r="T524" s="136"/>
      <c r="U524" s="139"/>
      <c r="V524" s="129"/>
      <c r="W524" s="128"/>
      <c r="X524" s="158"/>
      <c r="Y524" s="151"/>
      <c r="AA524" s="130"/>
    </row>
    <row r="525" spans="1:27" ht="16.5" customHeight="1">
      <c r="A525" s="123"/>
      <c r="B525" s="124"/>
      <c r="C525" s="124"/>
      <c r="D525" s="124"/>
      <c r="E525" s="156"/>
      <c r="F525" s="132"/>
      <c r="G525" s="124"/>
      <c r="H525" s="130"/>
      <c r="I525" s="130"/>
      <c r="J525" s="174"/>
      <c r="K525" s="130"/>
      <c r="L525" s="130"/>
      <c r="M525" s="151"/>
      <c r="N525" s="124"/>
      <c r="O525" s="130"/>
      <c r="P525" s="130"/>
      <c r="Q525" s="135"/>
      <c r="R525" s="135"/>
      <c r="S525" s="135"/>
      <c r="T525" s="136"/>
      <c r="U525" s="139"/>
      <c r="V525" s="129"/>
      <c r="W525" s="128"/>
      <c r="X525" s="158"/>
      <c r="Y525" s="151"/>
      <c r="AA525" s="130"/>
    </row>
    <row r="526" spans="1:27" ht="16.5" customHeight="1">
      <c r="A526" s="123"/>
      <c r="B526" s="124"/>
      <c r="C526" s="124"/>
      <c r="D526" s="124"/>
      <c r="E526" s="156"/>
      <c r="F526" s="132"/>
      <c r="G526" s="124"/>
      <c r="H526" s="130"/>
      <c r="I526" s="130"/>
      <c r="J526" s="174"/>
      <c r="K526" s="130"/>
      <c r="L526" s="130"/>
      <c r="M526" s="151"/>
      <c r="N526" s="124"/>
      <c r="O526" s="130"/>
      <c r="P526" s="130"/>
      <c r="Q526" s="135"/>
      <c r="R526" s="135"/>
      <c r="S526" s="135"/>
      <c r="T526" s="136"/>
      <c r="U526" s="139"/>
      <c r="V526" s="129"/>
      <c r="W526" s="128"/>
      <c r="X526" s="158"/>
      <c r="Y526" s="151"/>
      <c r="AA526" s="130"/>
    </row>
    <row r="527" spans="1:27" ht="16.5" customHeight="1">
      <c r="A527" s="123"/>
      <c r="B527" s="124"/>
      <c r="C527" s="124"/>
      <c r="D527" s="124"/>
      <c r="E527" s="156"/>
      <c r="F527" s="132"/>
      <c r="G527" s="124"/>
      <c r="H527" s="130"/>
      <c r="I527" s="130"/>
      <c r="J527" s="174"/>
      <c r="K527" s="130"/>
      <c r="L527" s="130"/>
      <c r="M527" s="151"/>
      <c r="N527" s="124"/>
      <c r="O527" s="130"/>
      <c r="P527" s="130"/>
      <c r="Q527" s="135"/>
      <c r="R527" s="135"/>
      <c r="S527" s="135"/>
      <c r="T527" s="136"/>
      <c r="U527" s="139"/>
      <c r="V527" s="129"/>
      <c r="W527" s="128"/>
      <c r="X527" s="158"/>
      <c r="Y527" s="151"/>
      <c r="AA527" s="130"/>
    </row>
    <row r="528" spans="1:27" ht="16.5" customHeight="1">
      <c r="A528" s="123"/>
      <c r="B528" s="124"/>
      <c r="C528" s="124"/>
      <c r="D528" s="124"/>
      <c r="E528" s="156"/>
      <c r="F528" s="132"/>
      <c r="G528" s="124"/>
      <c r="H528" s="130"/>
      <c r="I528" s="130"/>
      <c r="J528" s="174"/>
      <c r="K528" s="130"/>
      <c r="L528" s="130"/>
      <c r="M528" s="151"/>
      <c r="N528" s="124"/>
      <c r="O528" s="130"/>
      <c r="P528" s="130"/>
      <c r="Q528" s="135"/>
      <c r="R528" s="135"/>
      <c r="S528" s="135"/>
      <c r="T528" s="136"/>
      <c r="U528" s="139"/>
      <c r="V528" s="129"/>
      <c r="W528" s="128"/>
      <c r="X528" s="158"/>
      <c r="Y528" s="151"/>
      <c r="AA528" s="130"/>
    </row>
    <row r="529" spans="1:27" ht="16.5" customHeight="1">
      <c r="A529" s="123"/>
      <c r="B529" s="124"/>
      <c r="C529" s="124"/>
      <c r="D529" s="124"/>
      <c r="E529" s="156"/>
      <c r="F529" s="132"/>
      <c r="G529" s="124"/>
      <c r="H529" s="130"/>
      <c r="I529" s="130"/>
      <c r="J529" s="174"/>
      <c r="K529" s="130"/>
      <c r="L529" s="130"/>
      <c r="M529" s="151"/>
      <c r="N529" s="124"/>
      <c r="O529" s="130"/>
      <c r="P529" s="130"/>
      <c r="Q529" s="135"/>
      <c r="R529" s="135"/>
      <c r="S529" s="135"/>
      <c r="T529" s="136"/>
      <c r="U529" s="139"/>
      <c r="V529" s="129"/>
      <c r="W529" s="128"/>
      <c r="X529" s="158"/>
      <c r="Y529" s="151"/>
      <c r="AA529" s="130"/>
    </row>
    <row r="530" spans="1:27" ht="16.5" customHeight="1">
      <c r="A530" s="123"/>
      <c r="B530" s="124"/>
      <c r="C530" s="124"/>
      <c r="D530" s="124"/>
      <c r="E530" s="156"/>
      <c r="F530" s="132"/>
      <c r="G530" s="124"/>
      <c r="H530" s="130"/>
      <c r="I530" s="130"/>
      <c r="J530" s="174"/>
      <c r="K530" s="130"/>
      <c r="L530" s="130"/>
      <c r="M530" s="151"/>
      <c r="N530" s="124"/>
      <c r="O530" s="130"/>
      <c r="P530" s="130"/>
      <c r="Q530" s="135"/>
      <c r="R530" s="135"/>
      <c r="S530" s="135"/>
      <c r="T530" s="136"/>
      <c r="U530" s="139"/>
      <c r="V530" s="129"/>
      <c r="W530" s="128"/>
      <c r="X530" s="158"/>
      <c r="Y530" s="151"/>
      <c r="AA530" s="130"/>
    </row>
    <row r="531" spans="1:27" ht="16.5" customHeight="1">
      <c r="A531" s="123"/>
      <c r="B531" s="124"/>
      <c r="C531" s="124"/>
      <c r="D531" s="124"/>
      <c r="E531" s="156"/>
      <c r="F531" s="132"/>
      <c r="G531" s="124"/>
      <c r="H531" s="130"/>
      <c r="I531" s="130"/>
      <c r="J531" s="174"/>
      <c r="K531" s="130"/>
      <c r="L531" s="130"/>
      <c r="M531" s="151"/>
      <c r="N531" s="124"/>
      <c r="O531" s="130"/>
      <c r="P531" s="130"/>
      <c r="Q531" s="135"/>
      <c r="R531" s="135"/>
      <c r="S531" s="135"/>
      <c r="T531" s="136"/>
      <c r="U531" s="139"/>
      <c r="V531" s="129"/>
      <c r="W531" s="128"/>
      <c r="X531" s="158"/>
      <c r="Y531" s="151"/>
      <c r="AA531" s="130"/>
    </row>
    <row r="532" spans="1:27" ht="16.5" customHeight="1">
      <c r="A532" s="123"/>
      <c r="B532" s="124"/>
      <c r="C532" s="124"/>
      <c r="D532" s="124"/>
      <c r="E532" s="156"/>
      <c r="F532" s="132"/>
      <c r="G532" s="124"/>
      <c r="H532" s="130"/>
      <c r="I532" s="130"/>
      <c r="J532" s="174"/>
      <c r="K532" s="130"/>
      <c r="L532" s="130"/>
      <c r="M532" s="151"/>
      <c r="N532" s="124"/>
      <c r="O532" s="130"/>
      <c r="P532" s="130"/>
      <c r="Q532" s="135"/>
      <c r="R532" s="135"/>
      <c r="S532" s="135"/>
      <c r="T532" s="136"/>
      <c r="U532" s="139"/>
      <c r="V532" s="129"/>
      <c r="W532" s="128"/>
      <c r="X532" s="158"/>
      <c r="Y532" s="151"/>
      <c r="AA532" s="130"/>
    </row>
    <row r="533" spans="1:27" ht="16.5" customHeight="1">
      <c r="A533" s="123"/>
      <c r="B533" s="124"/>
      <c r="C533" s="124"/>
      <c r="D533" s="124"/>
      <c r="E533" s="156"/>
      <c r="F533" s="132"/>
      <c r="G533" s="124"/>
      <c r="H533" s="130"/>
      <c r="I533" s="130"/>
      <c r="J533" s="174"/>
      <c r="K533" s="130"/>
      <c r="L533" s="130"/>
      <c r="M533" s="151"/>
      <c r="N533" s="124"/>
      <c r="O533" s="130"/>
      <c r="P533" s="130"/>
      <c r="Q533" s="135"/>
      <c r="R533" s="135"/>
      <c r="S533" s="135"/>
      <c r="T533" s="136"/>
      <c r="U533" s="139"/>
      <c r="V533" s="129"/>
      <c r="W533" s="128"/>
      <c r="X533" s="158"/>
      <c r="Y533" s="151"/>
      <c r="AA533" s="130"/>
    </row>
    <row r="534" spans="1:27" ht="16.5" customHeight="1">
      <c r="A534" s="123"/>
      <c r="B534" s="124"/>
      <c r="C534" s="124"/>
      <c r="D534" s="124"/>
      <c r="E534" s="156"/>
      <c r="F534" s="132"/>
      <c r="G534" s="124"/>
      <c r="H534" s="130"/>
      <c r="I534" s="130"/>
      <c r="J534" s="174"/>
      <c r="K534" s="130"/>
      <c r="L534" s="130"/>
      <c r="M534" s="151"/>
      <c r="N534" s="124"/>
      <c r="O534" s="130"/>
      <c r="P534" s="130"/>
      <c r="Q534" s="135"/>
      <c r="R534" s="135"/>
      <c r="S534" s="135"/>
      <c r="T534" s="136"/>
      <c r="U534" s="139"/>
      <c r="V534" s="129"/>
      <c r="W534" s="128"/>
      <c r="X534" s="158"/>
      <c r="Y534" s="151"/>
      <c r="AA534" s="130"/>
    </row>
    <row r="535" spans="1:27" ht="16.5" customHeight="1">
      <c r="A535" s="123"/>
      <c r="B535" s="124"/>
      <c r="C535" s="124"/>
      <c r="D535" s="124"/>
      <c r="E535" s="156"/>
      <c r="F535" s="132"/>
      <c r="G535" s="124"/>
      <c r="H535" s="130"/>
      <c r="I535" s="130"/>
      <c r="J535" s="174"/>
      <c r="K535" s="130"/>
      <c r="L535" s="130"/>
      <c r="M535" s="151"/>
      <c r="N535" s="124"/>
      <c r="O535" s="130"/>
      <c r="P535" s="130"/>
      <c r="Q535" s="135"/>
      <c r="R535" s="135"/>
      <c r="S535" s="135"/>
      <c r="T535" s="136"/>
      <c r="U535" s="139"/>
      <c r="V535" s="129"/>
      <c r="W535" s="128"/>
      <c r="X535" s="158"/>
      <c r="Y535" s="151"/>
      <c r="AA535" s="130"/>
    </row>
    <row r="536" spans="1:27" ht="16.5" customHeight="1">
      <c r="A536" s="123"/>
      <c r="B536" s="124"/>
      <c r="C536" s="124"/>
      <c r="D536" s="124"/>
      <c r="E536" s="156"/>
      <c r="F536" s="132"/>
      <c r="G536" s="124"/>
      <c r="H536" s="130"/>
      <c r="I536" s="130"/>
      <c r="J536" s="174"/>
      <c r="K536" s="130"/>
      <c r="L536" s="130"/>
      <c r="M536" s="151"/>
      <c r="N536" s="124"/>
      <c r="O536" s="130"/>
      <c r="P536" s="130"/>
      <c r="Q536" s="135"/>
      <c r="R536" s="135"/>
      <c r="S536" s="135"/>
      <c r="T536" s="136"/>
      <c r="U536" s="139"/>
      <c r="V536" s="129"/>
      <c r="W536" s="128"/>
      <c r="X536" s="158"/>
      <c r="Y536" s="151"/>
      <c r="AA536" s="130"/>
    </row>
    <row r="537" spans="1:27" ht="16.5" customHeight="1">
      <c r="A537" s="123"/>
      <c r="B537" s="124"/>
      <c r="C537" s="124"/>
      <c r="D537" s="124"/>
      <c r="E537" s="156"/>
      <c r="F537" s="132"/>
      <c r="G537" s="124"/>
      <c r="H537" s="130"/>
      <c r="I537" s="130"/>
      <c r="J537" s="174"/>
      <c r="K537" s="130"/>
      <c r="L537" s="130"/>
      <c r="M537" s="151"/>
      <c r="N537" s="124"/>
      <c r="O537" s="130"/>
      <c r="P537" s="130"/>
      <c r="Q537" s="135"/>
      <c r="R537" s="135"/>
      <c r="S537" s="135"/>
      <c r="T537" s="136"/>
      <c r="U537" s="139"/>
      <c r="V537" s="129"/>
      <c r="W537" s="128"/>
      <c r="X537" s="158"/>
      <c r="Y537" s="151"/>
      <c r="AA537" s="130"/>
    </row>
    <row r="538" spans="1:27" ht="16.5" customHeight="1">
      <c r="A538" s="123"/>
      <c r="B538" s="124"/>
      <c r="C538" s="124"/>
      <c r="D538" s="124"/>
      <c r="E538" s="156"/>
      <c r="F538" s="132"/>
      <c r="G538" s="124"/>
      <c r="H538" s="130"/>
      <c r="I538" s="130"/>
      <c r="J538" s="174"/>
      <c r="K538" s="130"/>
      <c r="L538" s="130"/>
      <c r="M538" s="151"/>
      <c r="N538" s="124"/>
      <c r="O538" s="130"/>
      <c r="P538" s="130"/>
      <c r="Q538" s="135"/>
      <c r="R538" s="135"/>
      <c r="S538" s="135"/>
      <c r="T538" s="136"/>
      <c r="U538" s="139"/>
      <c r="V538" s="129"/>
      <c r="W538" s="128"/>
      <c r="X538" s="158"/>
      <c r="Y538" s="151"/>
      <c r="AA538" s="130"/>
    </row>
    <row r="539" spans="1:27" ht="16.5" customHeight="1">
      <c r="A539" s="123"/>
      <c r="B539" s="124"/>
      <c r="C539" s="124"/>
      <c r="D539" s="124"/>
      <c r="E539" s="156"/>
      <c r="F539" s="132"/>
      <c r="G539" s="124"/>
      <c r="H539" s="130"/>
      <c r="I539" s="130"/>
      <c r="J539" s="174"/>
      <c r="K539" s="130"/>
      <c r="L539" s="130"/>
      <c r="M539" s="151"/>
      <c r="N539" s="124"/>
      <c r="O539" s="130"/>
      <c r="P539" s="130"/>
      <c r="Q539" s="135"/>
      <c r="R539" s="135"/>
      <c r="S539" s="135"/>
      <c r="T539" s="136"/>
      <c r="U539" s="139"/>
      <c r="V539" s="129"/>
      <c r="W539" s="128"/>
      <c r="X539" s="158"/>
      <c r="Y539" s="151"/>
      <c r="AA539" s="130"/>
    </row>
    <row r="540" spans="1:27" ht="16.5" customHeight="1">
      <c r="A540" s="123"/>
      <c r="B540" s="124"/>
      <c r="C540" s="124"/>
      <c r="D540" s="124"/>
      <c r="E540" s="156"/>
      <c r="F540" s="132"/>
      <c r="G540" s="124"/>
      <c r="H540" s="130"/>
      <c r="I540" s="130"/>
      <c r="J540" s="174"/>
      <c r="K540" s="130"/>
      <c r="L540" s="130"/>
      <c r="M540" s="151"/>
      <c r="N540" s="124"/>
      <c r="O540" s="130"/>
      <c r="P540" s="130"/>
      <c r="Q540" s="135"/>
      <c r="R540" s="135"/>
      <c r="S540" s="135"/>
      <c r="T540" s="136"/>
      <c r="U540" s="139"/>
      <c r="V540" s="129"/>
      <c r="W540" s="128"/>
      <c r="X540" s="158"/>
      <c r="Y540" s="151"/>
      <c r="AA540" s="130"/>
    </row>
    <row r="541" spans="1:27" ht="16.5" customHeight="1">
      <c r="A541" s="123"/>
      <c r="B541" s="124"/>
      <c r="C541" s="124"/>
      <c r="D541" s="124"/>
      <c r="E541" s="156"/>
      <c r="F541" s="132"/>
      <c r="G541" s="124"/>
      <c r="H541" s="130"/>
      <c r="I541" s="130"/>
      <c r="J541" s="174"/>
      <c r="K541" s="130"/>
      <c r="L541" s="130"/>
      <c r="M541" s="151"/>
      <c r="N541" s="124"/>
      <c r="O541" s="130"/>
      <c r="P541" s="130"/>
      <c r="Q541" s="135"/>
      <c r="R541" s="135"/>
      <c r="S541" s="135"/>
      <c r="T541" s="136"/>
      <c r="U541" s="139"/>
      <c r="V541" s="129"/>
      <c r="W541" s="128"/>
      <c r="X541" s="158"/>
      <c r="Y541" s="151"/>
      <c r="AA541" s="130"/>
    </row>
    <row r="542" spans="1:27" ht="16.5" customHeight="1">
      <c r="A542" s="123"/>
      <c r="B542" s="124"/>
      <c r="C542" s="124"/>
      <c r="D542" s="124"/>
      <c r="E542" s="156"/>
      <c r="F542" s="132"/>
      <c r="G542" s="124"/>
      <c r="H542" s="130"/>
      <c r="I542" s="130"/>
      <c r="J542" s="174"/>
      <c r="K542" s="130"/>
      <c r="L542" s="130"/>
      <c r="M542" s="151"/>
      <c r="N542" s="124"/>
      <c r="O542" s="130"/>
      <c r="P542" s="130"/>
      <c r="Q542" s="135"/>
      <c r="R542" s="135"/>
      <c r="S542" s="135"/>
      <c r="T542" s="136"/>
      <c r="U542" s="139"/>
      <c r="V542" s="129"/>
      <c r="W542" s="128"/>
      <c r="X542" s="158"/>
      <c r="Y542" s="151"/>
      <c r="AA542" s="130"/>
    </row>
    <row r="543" spans="1:27" ht="16.5" customHeight="1">
      <c r="A543" s="123"/>
      <c r="B543" s="124"/>
      <c r="C543" s="124"/>
      <c r="D543" s="124"/>
      <c r="E543" s="156"/>
      <c r="F543" s="132"/>
      <c r="G543" s="124"/>
      <c r="H543" s="130"/>
      <c r="I543" s="130"/>
      <c r="J543" s="174"/>
      <c r="K543" s="130"/>
      <c r="L543" s="130"/>
      <c r="M543" s="151"/>
      <c r="N543" s="124"/>
      <c r="O543" s="130"/>
      <c r="P543" s="130"/>
      <c r="Q543" s="135"/>
      <c r="R543" s="135"/>
      <c r="S543" s="135"/>
      <c r="T543" s="136"/>
      <c r="U543" s="139"/>
      <c r="V543" s="129"/>
      <c r="W543" s="128"/>
      <c r="X543" s="158"/>
      <c r="Y543" s="151"/>
      <c r="AA543" s="130"/>
    </row>
    <row r="544" spans="1:27" ht="16.5" customHeight="1">
      <c r="A544" s="123"/>
      <c r="B544" s="124"/>
      <c r="C544" s="124"/>
      <c r="D544" s="124"/>
      <c r="E544" s="156"/>
      <c r="F544" s="132"/>
      <c r="G544" s="124"/>
      <c r="H544" s="130"/>
      <c r="I544" s="130"/>
      <c r="J544" s="174"/>
      <c r="K544" s="130"/>
      <c r="L544" s="130"/>
      <c r="M544" s="151"/>
      <c r="N544" s="124"/>
      <c r="O544" s="130"/>
      <c r="P544" s="130"/>
      <c r="Q544" s="135"/>
      <c r="R544" s="135"/>
      <c r="S544" s="135"/>
      <c r="T544" s="136"/>
      <c r="U544" s="139"/>
      <c r="V544" s="129"/>
      <c r="W544" s="128"/>
      <c r="X544" s="158"/>
      <c r="Y544" s="151"/>
      <c r="AA544" s="130"/>
    </row>
    <row r="545" spans="1:27" ht="16.5" customHeight="1">
      <c r="A545" s="123"/>
      <c r="B545" s="124"/>
      <c r="C545" s="124"/>
      <c r="D545" s="124"/>
      <c r="E545" s="156"/>
      <c r="F545" s="132"/>
      <c r="G545" s="124"/>
      <c r="H545" s="130"/>
      <c r="I545" s="130"/>
      <c r="J545" s="174"/>
      <c r="K545" s="130"/>
      <c r="L545" s="130"/>
      <c r="M545" s="151"/>
      <c r="N545" s="124"/>
      <c r="O545" s="130"/>
      <c r="P545" s="130"/>
      <c r="Q545" s="135"/>
      <c r="R545" s="135"/>
      <c r="S545" s="135"/>
      <c r="T545" s="136"/>
      <c r="U545" s="139"/>
      <c r="V545" s="129"/>
      <c r="W545" s="128"/>
      <c r="X545" s="158"/>
      <c r="Y545" s="151"/>
      <c r="AA545" s="130"/>
    </row>
    <row r="546" spans="1:27" ht="16.5" customHeight="1">
      <c r="J546" s="174"/>
      <c r="U546" s="140"/>
      <c r="W546" s="75"/>
      <c r="X546" s="159"/>
    </row>
    <row r="547" spans="1:27" ht="16.5" customHeight="1">
      <c r="J547" s="174"/>
      <c r="U547" s="140"/>
      <c r="W547" s="75"/>
      <c r="X547" s="159"/>
    </row>
    <row r="548" spans="1:27" ht="16.5" customHeight="1">
      <c r="J548" s="174"/>
      <c r="U548" s="140"/>
      <c r="W548" s="75"/>
      <c r="X548" s="159"/>
    </row>
    <row r="549" spans="1:27" ht="16.5" customHeight="1">
      <c r="J549" s="174"/>
      <c r="U549" s="140"/>
      <c r="W549" s="75"/>
      <c r="X549" s="159"/>
    </row>
    <row r="550" spans="1:27" ht="16.5" customHeight="1">
      <c r="J550" s="174"/>
      <c r="U550" s="140"/>
      <c r="W550" s="75"/>
      <c r="X550" s="159"/>
    </row>
    <row r="551" spans="1:27" ht="16.5" customHeight="1">
      <c r="J551" s="174"/>
      <c r="U551" s="140"/>
      <c r="W551" s="75"/>
      <c r="X551" s="159"/>
    </row>
    <row r="552" spans="1:27" ht="16.5" customHeight="1">
      <c r="J552" s="174"/>
      <c r="U552" s="140"/>
      <c r="W552" s="75"/>
      <c r="X552" s="159"/>
    </row>
    <row r="553" spans="1:27" ht="16.5" customHeight="1">
      <c r="J553" s="174"/>
      <c r="U553" s="140"/>
      <c r="W553" s="75"/>
      <c r="X553" s="159"/>
    </row>
    <row r="554" spans="1:27" ht="16.5" customHeight="1">
      <c r="J554" s="174"/>
      <c r="U554" s="140"/>
      <c r="W554" s="75"/>
      <c r="X554" s="159"/>
    </row>
    <row r="555" spans="1:27" ht="16.5" customHeight="1">
      <c r="J555" s="174"/>
      <c r="U555" s="140"/>
      <c r="W555" s="75"/>
      <c r="X555" s="159"/>
    </row>
    <row r="556" spans="1:27" ht="16.5" customHeight="1">
      <c r="J556" s="174"/>
      <c r="U556" s="140"/>
      <c r="W556" s="75"/>
      <c r="X556" s="159"/>
    </row>
    <row r="557" spans="1:27" ht="16.5" customHeight="1">
      <c r="J557" s="174"/>
      <c r="U557" s="140"/>
      <c r="W557" s="75"/>
      <c r="X557" s="159"/>
    </row>
    <row r="558" spans="1:27" ht="16.5" customHeight="1">
      <c r="J558" s="174"/>
      <c r="U558" s="140"/>
      <c r="W558" s="75"/>
      <c r="X558" s="159"/>
    </row>
    <row r="559" spans="1:27" ht="16.5" customHeight="1">
      <c r="J559" s="174"/>
      <c r="U559" s="140"/>
      <c r="W559" s="75"/>
      <c r="X559" s="159"/>
    </row>
    <row r="560" spans="1:27" ht="16.5" customHeight="1">
      <c r="J560" s="174"/>
      <c r="U560" s="140"/>
      <c r="W560" s="75"/>
      <c r="X560" s="159"/>
    </row>
    <row r="561" spans="10:24" ht="16.5" customHeight="1">
      <c r="J561" s="174"/>
      <c r="U561" s="140"/>
      <c r="W561" s="75"/>
      <c r="X561" s="159"/>
    </row>
    <row r="562" spans="10:24" ht="16.5" customHeight="1">
      <c r="J562" s="174"/>
      <c r="U562" s="140"/>
      <c r="W562" s="75"/>
      <c r="X562" s="159"/>
    </row>
    <row r="563" spans="10:24" ht="16.5" customHeight="1">
      <c r="J563" s="174"/>
      <c r="U563" s="140"/>
      <c r="W563" s="75"/>
      <c r="X563" s="159"/>
    </row>
    <row r="564" spans="10:24" ht="16.5" customHeight="1">
      <c r="J564" s="174"/>
      <c r="U564" s="140"/>
      <c r="W564" s="75"/>
      <c r="X564" s="159"/>
    </row>
    <row r="565" spans="10:24" ht="16.5" customHeight="1">
      <c r="J565" s="174"/>
      <c r="U565" s="140"/>
      <c r="W565" s="75"/>
      <c r="X565" s="159"/>
    </row>
    <row r="566" spans="10:24" ht="16.5" customHeight="1">
      <c r="J566" s="174"/>
      <c r="U566" s="140"/>
      <c r="W566" s="75"/>
      <c r="X566" s="159"/>
    </row>
    <row r="567" spans="10:24" ht="16.5" customHeight="1">
      <c r="J567" s="174"/>
      <c r="U567" s="140"/>
      <c r="W567" s="75"/>
      <c r="X567" s="159"/>
    </row>
    <row r="568" spans="10:24" ht="16.5" customHeight="1">
      <c r="J568" s="174"/>
      <c r="U568" s="140"/>
      <c r="W568" s="75"/>
      <c r="X568" s="159"/>
    </row>
    <row r="569" spans="10:24" ht="16.5" customHeight="1">
      <c r="J569" s="174"/>
      <c r="U569" s="140"/>
      <c r="W569" s="75"/>
      <c r="X569" s="159"/>
    </row>
    <row r="570" spans="10:24" ht="16.5" customHeight="1">
      <c r="J570" s="174"/>
      <c r="U570" s="140"/>
      <c r="W570" s="75"/>
      <c r="X570" s="159"/>
    </row>
    <row r="571" spans="10:24" ht="16.5" customHeight="1">
      <c r="J571" s="174"/>
      <c r="U571" s="140"/>
      <c r="W571" s="75"/>
      <c r="X571" s="159"/>
    </row>
    <row r="572" spans="10:24" ht="16.5" customHeight="1">
      <c r="J572" s="174"/>
      <c r="U572" s="140"/>
      <c r="W572" s="75"/>
      <c r="X572" s="159"/>
    </row>
    <row r="573" spans="10:24" ht="16.5" customHeight="1">
      <c r="J573" s="174"/>
      <c r="U573" s="140"/>
      <c r="W573" s="75"/>
      <c r="X573" s="159"/>
    </row>
    <row r="574" spans="10:24" ht="16.5" customHeight="1">
      <c r="J574" s="174"/>
      <c r="U574" s="140"/>
      <c r="W574" s="75"/>
      <c r="X574" s="159"/>
    </row>
    <row r="575" spans="10:24" ht="16.5" customHeight="1">
      <c r="J575" s="174"/>
      <c r="U575" s="140"/>
      <c r="W575" s="75"/>
      <c r="X575" s="159"/>
    </row>
    <row r="576" spans="10:24" ht="16.5" customHeight="1">
      <c r="J576" s="174"/>
      <c r="U576" s="140"/>
      <c r="W576" s="75"/>
      <c r="X576" s="159"/>
    </row>
    <row r="577" spans="10:24" ht="16.5" customHeight="1">
      <c r="J577" s="174"/>
      <c r="U577" s="140"/>
      <c r="W577" s="75"/>
      <c r="X577" s="159"/>
    </row>
    <row r="578" spans="10:24" ht="16.5" customHeight="1">
      <c r="J578" s="174"/>
      <c r="U578" s="140"/>
      <c r="W578" s="75"/>
      <c r="X578" s="159"/>
    </row>
    <row r="579" spans="10:24" ht="16.5" customHeight="1">
      <c r="J579" s="174"/>
      <c r="U579" s="140"/>
      <c r="W579" s="75"/>
      <c r="X579" s="159"/>
    </row>
    <row r="580" spans="10:24" ht="16.5" customHeight="1">
      <c r="J580" s="174"/>
      <c r="U580" s="140"/>
      <c r="W580" s="75"/>
      <c r="X580" s="159"/>
    </row>
    <row r="581" spans="10:24" ht="16.5" customHeight="1">
      <c r="J581" s="174"/>
      <c r="U581" s="140"/>
      <c r="W581" s="75"/>
      <c r="X581" s="159"/>
    </row>
    <row r="582" spans="10:24" ht="16.5" customHeight="1">
      <c r="J582" s="174"/>
      <c r="U582" s="140"/>
      <c r="W582" s="75"/>
      <c r="X582" s="159"/>
    </row>
    <row r="583" spans="10:24" ht="16.5" customHeight="1">
      <c r="J583" s="174"/>
      <c r="U583" s="140"/>
      <c r="W583" s="75"/>
      <c r="X583" s="159"/>
    </row>
    <row r="584" spans="10:24" ht="16.5" customHeight="1">
      <c r="J584" s="174"/>
      <c r="U584" s="140"/>
      <c r="W584" s="75"/>
      <c r="X584" s="159"/>
    </row>
    <row r="585" spans="10:24" ht="16.5" customHeight="1">
      <c r="J585" s="174"/>
      <c r="U585" s="140"/>
      <c r="W585" s="75"/>
      <c r="X585" s="159"/>
    </row>
    <row r="586" spans="10:24" ht="16.5" customHeight="1">
      <c r="J586" s="174"/>
      <c r="U586" s="140"/>
      <c r="W586" s="75"/>
      <c r="X586" s="159"/>
    </row>
    <row r="587" spans="10:24" ht="16.5" customHeight="1">
      <c r="J587" s="174"/>
      <c r="U587" s="140"/>
      <c r="W587" s="75"/>
      <c r="X587" s="159"/>
    </row>
    <row r="588" spans="10:24" ht="16.5" customHeight="1">
      <c r="J588" s="174"/>
      <c r="U588" s="140"/>
      <c r="W588" s="75"/>
      <c r="X588" s="159"/>
    </row>
    <row r="589" spans="10:24" ht="16.5" customHeight="1">
      <c r="J589" s="174"/>
      <c r="U589" s="140"/>
      <c r="W589" s="75"/>
      <c r="X589" s="159"/>
    </row>
    <row r="590" spans="10:24" ht="16.5" customHeight="1">
      <c r="J590" s="174"/>
      <c r="U590" s="140"/>
      <c r="W590" s="75"/>
      <c r="X590" s="159"/>
    </row>
    <row r="591" spans="10:24" ht="16.5" customHeight="1">
      <c r="J591" s="174"/>
      <c r="U591" s="140"/>
      <c r="W591" s="75"/>
      <c r="X591" s="159"/>
    </row>
    <row r="592" spans="10:24" ht="16.5" customHeight="1">
      <c r="J592" s="174"/>
      <c r="U592" s="140"/>
      <c r="W592" s="75"/>
      <c r="X592" s="159"/>
    </row>
    <row r="593" spans="10:24" ht="16.5" customHeight="1">
      <c r="J593" s="174"/>
      <c r="U593" s="140"/>
      <c r="W593" s="75"/>
      <c r="X593" s="159"/>
    </row>
    <row r="594" spans="10:24" ht="16.5" customHeight="1">
      <c r="J594" s="174"/>
      <c r="U594" s="140"/>
      <c r="W594" s="75"/>
      <c r="X594" s="159"/>
    </row>
    <row r="595" spans="10:24" ht="16.5" customHeight="1">
      <c r="J595" s="174"/>
      <c r="U595" s="140"/>
      <c r="W595" s="75"/>
      <c r="X595" s="159"/>
    </row>
    <row r="596" spans="10:24" ht="16.5" customHeight="1">
      <c r="J596" s="174"/>
      <c r="U596" s="140"/>
      <c r="W596" s="75"/>
      <c r="X596" s="159"/>
    </row>
    <row r="597" spans="10:24" ht="16.5" customHeight="1">
      <c r="J597" s="174"/>
      <c r="U597" s="140"/>
      <c r="W597" s="75"/>
      <c r="X597" s="159"/>
    </row>
    <row r="598" spans="10:24" ht="16.5" customHeight="1">
      <c r="J598" s="174"/>
      <c r="U598" s="140"/>
      <c r="W598" s="75"/>
      <c r="X598" s="159"/>
    </row>
    <row r="599" spans="10:24" ht="16.5" customHeight="1">
      <c r="J599" s="174"/>
      <c r="U599" s="140"/>
      <c r="W599" s="75"/>
      <c r="X599" s="159"/>
    </row>
    <row r="600" spans="10:24" ht="16.5" customHeight="1">
      <c r="J600" s="174"/>
      <c r="U600" s="140"/>
      <c r="W600" s="75"/>
      <c r="X600" s="159"/>
    </row>
    <row r="601" spans="10:24" ht="16.5" customHeight="1">
      <c r="J601" s="174"/>
      <c r="U601" s="140"/>
      <c r="W601" s="75"/>
      <c r="X601" s="159"/>
    </row>
    <row r="602" spans="10:24" ht="16.5" customHeight="1">
      <c r="J602" s="174"/>
      <c r="U602" s="140"/>
      <c r="W602" s="75"/>
      <c r="X602" s="159"/>
    </row>
    <row r="603" spans="10:24" ht="16.5" customHeight="1">
      <c r="J603" s="174"/>
      <c r="U603" s="140"/>
      <c r="W603" s="75"/>
      <c r="X603" s="159"/>
    </row>
    <row r="604" spans="10:24" ht="16.5" customHeight="1">
      <c r="J604" s="174"/>
      <c r="U604" s="140"/>
      <c r="W604" s="75"/>
      <c r="X604" s="159"/>
    </row>
    <row r="605" spans="10:24" ht="16.5" customHeight="1">
      <c r="J605" s="174"/>
      <c r="U605" s="140"/>
      <c r="W605" s="75"/>
      <c r="X605" s="159"/>
    </row>
    <row r="606" spans="10:24" ht="16.5" customHeight="1">
      <c r="J606" s="174"/>
      <c r="U606" s="140"/>
      <c r="W606" s="75"/>
      <c r="X606" s="159"/>
    </row>
    <row r="607" spans="10:24" ht="16.5" customHeight="1">
      <c r="J607" s="174"/>
      <c r="U607" s="140"/>
      <c r="W607" s="75"/>
      <c r="X607" s="159"/>
    </row>
    <row r="608" spans="10:24" ht="16.5" customHeight="1">
      <c r="J608" s="174"/>
      <c r="U608" s="140"/>
      <c r="W608" s="75"/>
      <c r="X608" s="159"/>
    </row>
    <row r="609" spans="10:24" ht="16.5" customHeight="1">
      <c r="J609" s="174"/>
      <c r="U609" s="140"/>
      <c r="W609" s="75"/>
      <c r="X609" s="159"/>
    </row>
    <row r="610" spans="10:24" ht="16.5" customHeight="1">
      <c r="J610" s="174"/>
      <c r="U610" s="140"/>
      <c r="W610" s="75"/>
      <c r="X610" s="159"/>
    </row>
    <row r="611" spans="10:24" ht="16.5" customHeight="1">
      <c r="J611" s="174"/>
      <c r="U611" s="140"/>
      <c r="W611" s="75"/>
      <c r="X611" s="159"/>
    </row>
    <row r="612" spans="10:24" ht="16.5" customHeight="1">
      <c r="J612" s="174"/>
      <c r="U612" s="140"/>
      <c r="W612" s="75"/>
      <c r="X612" s="159"/>
    </row>
    <row r="613" spans="10:24" ht="16.5" customHeight="1">
      <c r="J613" s="174"/>
      <c r="U613" s="140"/>
      <c r="W613" s="75"/>
      <c r="X613" s="159"/>
    </row>
    <row r="614" spans="10:24" ht="16.5" customHeight="1">
      <c r="J614" s="174"/>
      <c r="U614" s="140"/>
      <c r="W614" s="75"/>
      <c r="X614" s="159"/>
    </row>
    <row r="615" spans="10:24" ht="16.5" customHeight="1">
      <c r="J615" s="174"/>
      <c r="U615" s="140"/>
      <c r="W615" s="75"/>
      <c r="X615" s="159"/>
    </row>
    <row r="616" spans="10:24" ht="16.5" customHeight="1">
      <c r="J616" s="174"/>
      <c r="U616" s="140"/>
      <c r="W616" s="75"/>
      <c r="X616" s="159"/>
    </row>
    <row r="617" spans="10:24" ht="16.5" customHeight="1">
      <c r="J617" s="174"/>
      <c r="U617" s="140"/>
      <c r="W617" s="75"/>
      <c r="X617" s="159"/>
    </row>
    <row r="618" spans="10:24" ht="16.5" customHeight="1">
      <c r="J618" s="174"/>
      <c r="U618" s="140"/>
      <c r="W618" s="75"/>
      <c r="X618" s="159"/>
    </row>
    <row r="619" spans="10:24" ht="16.5" customHeight="1">
      <c r="J619" s="174"/>
      <c r="U619" s="140"/>
      <c r="W619" s="75"/>
      <c r="X619" s="159"/>
    </row>
    <row r="620" spans="10:24" ht="16.5" customHeight="1">
      <c r="J620" s="174"/>
      <c r="U620" s="140"/>
      <c r="W620" s="75"/>
      <c r="X620" s="159"/>
    </row>
    <row r="621" spans="10:24" ht="16.5" customHeight="1">
      <c r="J621" s="174"/>
      <c r="U621" s="140"/>
      <c r="W621" s="75"/>
      <c r="X621" s="159"/>
    </row>
    <row r="622" spans="10:24" ht="16.5" customHeight="1">
      <c r="J622" s="174"/>
      <c r="U622" s="140"/>
      <c r="W622" s="75"/>
      <c r="X622" s="159"/>
    </row>
    <row r="623" spans="10:24" ht="16.5" customHeight="1">
      <c r="J623" s="174"/>
      <c r="U623" s="140"/>
      <c r="W623" s="75"/>
      <c r="X623" s="159"/>
    </row>
    <row r="624" spans="10:24" ht="16.5" customHeight="1">
      <c r="J624" s="174"/>
      <c r="U624" s="140"/>
      <c r="W624" s="75"/>
      <c r="X624" s="159"/>
    </row>
    <row r="625" spans="10:24" ht="16.5" customHeight="1">
      <c r="J625" s="174"/>
      <c r="U625" s="140"/>
      <c r="W625" s="75"/>
      <c r="X625" s="159"/>
    </row>
    <row r="626" spans="10:24" ht="16.5" customHeight="1">
      <c r="J626" s="174"/>
      <c r="U626" s="140"/>
      <c r="W626" s="75"/>
      <c r="X626" s="159"/>
    </row>
    <row r="627" spans="10:24" ht="16.5" customHeight="1">
      <c r="J627" s="174"/>
      <c r="U627" s="140"/>
      <c r="W627" s="75"/>
      <c r="X627" s="159"/>
    </row>
    <row r="628" spans="10:24" ht="16.5" customHeight="1">
      <c r="J628" s="174"/>
      <c r="U628" s="140"/>
      <c r="W628" s="75"/>
      <c r="X628" s="159"/>
    </row>
    <row r="629" spans="10:24" ht="16.5" customHeight="1">
      <c r="J629" s="174"/>
      <c r="U629" s="140"/>
      <c r="W629" s="75"/>
      <c r="X629" s="159"/>
    </row>
    <row r="630" spans="10:24" ht="16.5" customHeight="1">
      <c r="J630" s="174"/>
      <c r="U630" s="140"/>
      <c r="W630" s="75"/>
      <c r="X630" s="159"/>
    </row>
    <row r="631" spans="10:24" ht="16.5" customHeight="1">
      <c r="J631" s="174"/>
      <c r="U631" s="140"/>
      <c r="W631" s="75"/>
      <c r="X631" s="159"/>
    </row>
    <row r="632" spans="10:24" ht="16.5" customHeight="1">
      <c r="J632" s="174"/>
      <c r="U632" s="140"/>
      <c r="W632" s="75"/>
      <c r="X632" s="159"/>
    </row>
    <row r="633" spans="10:24" ht="16.5" customHeight="1">
      <c r="J633" s="174"/>
      <c r="U633" s="140"/>
      <c r="W633" s="75"/>
      <c r="X633" s="159"/>
    </row>
    <row r="634" spans="10:24" ht="16.5" customHeight="1">
      <c r="J634" s="174"/>
      <c r="U634" s="140"/>
      <c r="W634" s="75"/>
      <c r="X634" s="159"/>
    </row>
    <row r="635" spans="10:24" ht="16.5" customHeight="1">
      <c r="J635" s="174"/>
      <c r="U635" s="140"/>
      <c r="W635" s="75"/>
      <c r="X635" s="159"/>
    </row>
    <row r="636" spans="10:24" ht="16.5" customHeight="1">
      <c r="J636" s="174"/>
      <c r="U636" s="140"/>
      <c r="W636" s="75"/>
      <c r="X636" s="159"/>
    </row>
    <row r="637" spans="10:24" ht="16.5" customHeight="1">
      <c r="J637" s="174"/>
      <c r="U637" s="140"/>
      <c r="W637" s="75"/>
      <c r="X637" s="159"/>
    </row>
    <row r="638" spans="10:24" ht="16.5" customHeight="1">
      <c r="J638" s="174"/>
      <c r="U638" s="140"/>
      <c r="W638" s="75"/>
      <c r="X638" s="159"/>
    </row>
    <row r="639" spans="10:24" ht="16.5" customHeight="1">
      <c r="J639" s="174"/>
      <c r="U639" s="140"/>
      <c r="W639" s="75"/>
      <c r="X639" s="159"/>
    </row>
    <row r="640" spans="10:24" ht="16.5" customHeight="1">
      <c r="J640" s="174"/>
      <c r="U640" s="140"/>
      <c r="W640" s="75"/>
      <c r="X640" s="159"/>
    </row>
    <row r="641" spans="10:24" ht="16.5" customHeight="1">
      <c r="J641" s="174"/>
      <c r="U641" s="140"/>
      <c r="W641" s="75"/>
      <c r="X641" s="159"/>
    </row>
    <row r="642" spans="10:24" ht="16.5" customHeight="1">
      <c r="J642" s="174"/>
      <c r="U642" s="140"/>
      <c r="W642" s="75"/>
      <c r="X642" s="159"/>
    </row>
    <row r="643" spans="10:24" ht="16.5" customHeight="1">
      <c r="J643" s="174"/>
      <c r="U643" s="140"/>
      <c r="W643" s="75"/>
      <c r="X643" s="159"/>
    </row>
    <row r="644" spans="10:24" ht="16.5" customHeight="1">
      <c r="J644" s="174"/>
      <c r="U644" s="140"/>
      <c r="W644" s="75"/>
      <c r="X644" s="159"/>
    </row>
    <row r="645" spans="10:24" ht="16.5" customHeight="1">
      <c r="J645" s="174"/>
      <c r="U645" s="140"/>
      <c r="W645" s="75"/>
      <c r="X645" s="159"/>
    </row>
    <row r="646" spans="10:24" ht="16.5" customHeight="1">
      <c r="J646" s="174"/>
      <c r="U646" s="140"/>
      <c r="W646" s="75"/>
      <c r="X646" s="159"/>
    </row>
  </sheetData>
  <sheetProtection selectLockedCells="1"/>
  <protectedRanges>
    <protectedRange sqref="F444:F1048576 F1:F440" name="範圍1"/>
  </protectedRanges>
  <autoFilter ref="A2:BI437" xr:uid="{00000000-0001-0000-0200-000000000000}"/>
  <mergeCells count="1">
    <mergeCell ref="A1:AH1"/>
  </mergeCells>
  <phoneticPr fontId="32" type="noConversion"/>
  <conditionalFormatting sqref="C3:C6">
    <cfRule type="duplicateValues" dxfId="5" priority="7"/>
  </conditionalFormatting>
  <conditionalFormatting sqref="H15:I15 H6:I6 H3:H5 H9:I9 H7:H8 H12:I12 H10:H11 H13:H14 K12 K9 K15">
    <cfRule type="uniqueValues" dxfId="4" priority="6"/>
  </conditionalFormatting>
  <conditionalFormatting sqref="Y3">
    <cfRule type="duplicateValues" dxfId="3" priority="3"/>
  </conditionalFormatting>
  <conditionalFormatting sqref="Y4">
    <cfRule type="duplicateValues" dxfId="2" priority="2"/>
  </conditionalFormatting>
  <conditionalFormatting sqref="Y5">
    <cfRule type="duplicateValues" dxfId="1" priority="4"/>
  </conditionalFormatting>
  <conditionalFormatting sqref="Y6">
    <cfRule type="duplicateValues" dxfId="0" priority="1"/>
  </conditionalFormatting>
  <dataValidations count="14">
    <dataValidation type="list" allowBlank="1" showInputMessage="1" showErrorMessage="1" sqref="D101:D108 D65:D88 D56:D63 D34:D54 D3:D32 D110 D118:D122 D124:D136 D139 D141:D437" xr:uid="{4AB1D0E5-D87D-41AB-A13E-B9DCCC733DD1}">
      <formula1>"男,女"</formula1>
    </dataValidation>
    <dataValidation type="list" allowBlank="1" showInputMessage="1" showErrorMessage="1" sqref="T444:T1048576 T3:T137 T139:T437" xr:uid="{0D82E230-8A45-4FE9-ADEA-A60A2CF6A925}">
      <formula1>"是,否"</formula1>
    </dataValidation>
    <dataValidation type="list" allowBlank="1" showInputMessage="1" showErrorMessage="1" sqref="O2:O1048576" xr:uid="{5B10E89A-29A0-4F05-B133-96BDDC5E6900}">
      <formula1>"1.開案服務中,2.結案,3.未開案,4.待評估"</formula1>
    </dataValidation>
    <dataValidation type="list" allowBlank="1" showInputMessage="1" showErrorMessage="1" sqref="P444:P1048576 P3:P437" xr:uid="{1AED47A8-C1AE-4C1F-914A-706E41E3BE99}">
      <formula1>"1.面訪(1),2.面訪(2含以上),3.電訪,4.視訊,5.未訪視"</formula1>
    </dataValidation>
    <dataValidation type="list" allowBlank="1" showInputMessage="1" showErrorMessage="1" sqref="AD3:AD34 AD132:AD1048576" xr:uid="{EE4EF0C2-FB70-4BF2-82B7-25D9653B58E6}">
      <formula1>"1人,2人,3人以上"</formula1>
    </dataValidation>
    <dataValidation type="list" allowBlank="1" showInputMessage="1" showErrorMessage="1" sqref="Z3:Z12 Z132:Z1048576" xr:uid="{1115BA6D-78CC-41E4-A6B6-CF88286B336C}">
      <formula1>"長照,身障,長照+身障,無"</formula1>
    </dataValidation>
    <dataValidation type="list" allowBlank="1" showInputMessage="1" showErrorMessage="1" sqref="AC4:AC12 AC132:AC1048576" xr:uid="{766DCDD3-3172-443F-A201-F83E9B03A7E9}">
      <formula1>"妻子,丈夫,兒子,女兒,父親,母親,媳婦,女婿,手足,孫(外)子女,祖(外)父母,其他"</formula1>
    </dataValidation>
    <dataValidation type="list" allowBlank="1" showInputMessage="1" showErrorMessage="1" sqref="AB3:AB12 AB132:AB1048576" xr:uid="{20DEB337-A116-48A9-9AA7-F70C10DB0646}">
      <formula1>"2級,3級,4級,5級,6級,7級,8級"</formula1>
    </dataValidation>
    <dataValidation showDropDown="1" showInputMessage="1" showErrorMessage="1" sqref="AC3" xr:uid="{22A461DD-2412-4720-ABF5-F28362A40EF7}"/>
    <dataValidation type="list" allowBlank="1" showInputMessage="1" showErrorMessage="1" sqref="AF3:AF1048576" xr:uid="{87E057E6-34C2-4BFA-8BD4-F451100A8500}">
      <formula1>"1,2,3,4,5,6,7,8,9,10,11"</formula1>
    </dataValidation>
    <dataValidation type="list" allowBlank="1" showInputMessage="1" showErrorMessage="1" sqref="AH3:AH1048576" xr:uid="{DF377FB7-5AE3-49D2-B77A-514342E5C16E}">
      <formula1>"未就業,全職工作,兼職工作,退休,其他"</formula1>
    </dataValidation>
    <dataValidation type="list" allowBlank="1" showInputMessage="1" showErrorMessage="1" sqref="AG3:AG1048576" xr:uid="{18622A15-D2C4-4F77-9BCD-4BDE35F6FA9E}">
      <formula1>"1.案主確診憂鬱症,2.案主自述有憂鬱傾向,3.無"</formula1>
    </dataValidation>
    <dataValidation type="list" allowBlank="1" showInputMessage="1" showErrorMessage="1" sqref="N327" xr:uid="{888F100E-3462-4F6D-911B-AB27444A82DB}">
      <formula1>"1,2"</formula1>
    </dataValidation>
    <dataValidation type="list" allowBlank="1" showInputMessage="1" showErrorMessage="1" sqref="K2:K1048576" xr:uid="{BB402360-7D38-4A1A-B174-3D4D92BA9128}">
      <formula1>"1,2,未開案"</formula1>
    </dataValidation>
  </dataValidations>
  <pageMargins left="0.45" right="0.2" top="0.74791666666666701" bottom="0.74791666666666701" header="0" footer="0"/>
  <pageSetup paperSize="8" scale="54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2FF96CF-CD07-4374-A8AE-6B89FDFA8576}">
          <x14:formula1>
            <xm:f>未開案統計!$A$3:$A$10</xm:f>
          </x14:formula1>
          <xm:sqref>U2:U1048576</xm:sqref>
        </x14:dataValidation>
        <x14:dataValidation type="list" allowBlank="1" showInputMessage="1" showErrorMessage="1" xr:uid="{3FDA439A-2D27-4903-838F-FD00BED1F963}">
          <x14:formula1>
            <xm:f>相關統計!$A$3:$A$14</xm:f>
          </x14:formula1>
          <xm:sqref>L2:L1048576</xm:sqref>
        </x14:dataValidation>
        <x14:dataValidation type="list" allowBlank="1" showInputMessage="1" showErrorMessage="1" xr:uid="{3520619E-9C01-4121-B768-676C39251D03}">
          <x14:formula1>
            <xm:f>結案統計!$A$3:$A$10</xm:f>
          </x14:formula1>
          <xm:sqref>W1:W1048576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EEAF6"/>
    <pageSetUpPr fitToPage="1"/>
  </sheetPr>
  <dimension ref="A1:R999"/>
  <sheetViews>
    <sheetView zoomScale="90" zoomScaleNormal="90" workbookViewId="0">
      <selection activeCell="E18" sqref="E18"/>
    </sheetView>
  </sheetViews>
  <sheetFormatPr defaultColWidth="11.25" defaultRowHeight="15" customHeight="1"/>
  <cols>
    <col min="1" max="1" width="37" style="155" customWidth="1"/>
    <col min="2" max="5" width="13.375" style="155" customWidth="1"/>
    <col min="6" max="6" width="3.5" style="155" customWidth="1"/>
    <col min="7" max="7" width="68.875" style="155" customWidth="1"/>
    <col min="8" max="8" width="10.875" style="155" customWidth="1"/>
    <col min="9" max="9" width="9.25" style="155" customWidth="1"/>
    <col min="10" max="18" width="6.875" style="155" customWidth="1"/>
    <col min="19" max="16384" width="11.25" style="155"/>
  </cols>
  <sheetData>
    <row r="1" spans="1:18" ht="28.5" customHeight="1">
      <c r="A1" s="361" t="s">
        <v>199</v>
      </c>
      <c r="B1" s="362"/>
      <c r="C1" s="363"/>
      <c r="D1" s="166"/>
      <c r="F1" s="166"/>
      <c r="J1" s="166"/>
      <c r="K1" s="166"/>
      <c r="L1" s="166"/>
      <c r="M1" s="166"/>
      <c r="N1" s="166"/>
      <c r="O1" s="166"/>
      <c r="P1" s="166"/>
      <c r="Q1" s="166"/>
      <c r="R1" s="166"/>
    </row>
    <row r="2" spans="1:18" ht="19.5" customHeight="1">
      <c r="A2" s="258" t="s">
        <v>70</v>
      </c>
      <c r="B2" s="169" t="s">
        <v>56</v>
      </c>
      <c r="C2" s="271" t="s">
        <v>198</v>
      </c>
      <c r="E2" s="166"/>
      <c r="I2" s="166"/>
      <c r="J2" s="166"/>
      <c r="K2" s="166"/>
      <c r="L2" s="166"/>
      <c r="M2" s="166"/>
      <c r="N2" s="166"/>
      <c r="O2" s="166"/>
      <c r="P2" s="166"/>
      <c r="Q2" s="166"/>
    </row>
    <row r="3" spans="1:18" ht="19.5" customHeight="1">
      <c r="A3" s="272" t="s">
        <v>189</v>
      </c>
      <c r="B3" s="253">
        <f>COUNTIFS(服務個案名冊!K3:K500,2,服務個案名冊!L3:L500,"長期照顧管理中心")</f>
        <v>0</v>
      </c>
      <c r="C3" s="273" t="e">
        <f>B3/B15</f>
        <v>#DIV/0!</v>
      </c>
      <c r="E3" s="166"/>
      <c r="I3" s="166"/>
      <c r="J3" s="166"/>
      <c r="K3" s="166"/>
      <c r="L3" s="166"/>
      <c r="M3" s="166"/>
      <c r="N3" s="166"/>
      <c r="O3" s="166"/>
      <c r="P3" s="166"/>
      <c r="Q3" s="166"/>
    </row>
    <row r="4" spans="1:18" ht="19.5" customHeight="1">
      <c r="A4" s="272" t="s">
        <v>190</v>
      </c>
      <c r="B4" s="164">
        <f>COUNTIFS(服務個案名冊!K3:K500,2,服務個案名冊!L3:L500,"長照A單位")</f>
        <v>0</v>
      </c>
      <c r="C4" s="273" t="e">
        <f>B4/B15</f>
        <v>#DIV/0!</v>
      </c>
      <c r="E4" s="166"/>
      <c r="I4" s="166"/>
      <c r="J4" s="166"/>
      <c r="K4" s="166"/>
      <c r="L4" s="166"/>
      <c r="M4" s="166"/>
      <c r="N4" s="166"/>
      <c r="O4" s="166"/>
      <c r="P4" s="166"/>
      <c r="Q4" s="166"/>
    </row>
    <row r="5" spans="1:18" ht="19.5" customHeight="1">
      <c r="A5" s="272" t="s">
        <v>191</v>
      </c>
      <c r="B5" s="164">
        <f>COUNTIFS(服務個案名冊!K3:K500,2,服務個案名冊!L3:L500,"長照B單位")</f>
        <v>0</v>
      </c>
      <c r="C5" s="259" t="e">
        <f>B5/B15</f>
        <v>#DIV/0!</v>
      </c>
      <c r="D5" s="166"/>
      <c r="E5" s="166"/>
      <c r="I5" s="166"/>
      <c r="J5" s="166"/>
      <c r="K5" s="166"/>
      <c r="L5" s="166"/>
      <c r="M5" s="166"/>
      <c r="N5" s="166"/>
      <c r="O5" s="166"/>
      <c r="P5" s="166"/>
      <c r="Q5" s="166"/>
    </row>
    <row r="6" spans="1:18" ht="19.5" customHeight="1">
      <c r="A6" s="272" t="s">
        <v>182</v>
      </c>
      <c r="B6" s="164">
        <f>COUNTIFS(服務個案名冊!K3:K500,2,服務個案名冊!L3:L500,"心理衛生中心")</f>
        <v>0</v>
      </c>
      <c r="C6" s="259" t="e">
        <f>B6/B15</f>
        <v>#DIV/0!</v>
      </c>
      <c r="D6" s="166"/>
      <c r="E6" s="166"/>
      <c r="I6" s="166"/>
      <c r="J6" s="166"/>
      <c r="K6" s="166"/>
      <c r="L6" s="166"/>
      <c r="M6" s="166"/>
      <c r="N6" s="166"/>
      <c r="O6" s="166"/>
      <c r="P6" s="166"/>
      <c r="Q6" s="166"/>
    </row>
    <row r="7" spans="1:18" ht="19.5" customHeight="1">
      <c r="A7" s="272" t="s">
        <v>183</v>
      </c>
      <c r="B7" s="164">
        <f>COUNTIFS(服務個案名冊!K3:K500,2,服務個案名冊!L3:L500,"醫療單位")</f>
        <v>0</v>
      </c>
      <c r="C7" s="259" t="e">
        <f>B7/B15</f>
        <v>#DIV/0!</v>
      </c>
      <c r="D7" s="166" t="s">
        <v>184</v>
      </c>
      <c r="E7" s="166"/>
      <c r="I7" s="166"/>
      <c r="J7" s="166"/>
      <c r="K7" s="166"/>
      <c r="L7" s="166"/>
      <c r="M7" s="166"/>
      <c r="N7" s="166"/>
      <c r="O7" s="166"/>
      <c r="P7" s="166"/>
      <c r="Q7" s="166"/>
    </row>
    <row r="8" spans="1:18" ht="19.5" customHeight="1">
      <c r="A8" s="272" t="s">
        <v>185</v>
      </c>
      <c r="B8" s="164">
        <f>COUNTIFS(服務個案名冊!K3:K500,2,服務個案名冊!L3:L500,"外縣市轉介")</f>
        <v>0</v>
      </c>
      <c r="C8" s="259" t="e">
        <f>B8/B15</f>
        <v>#DIV/0!</v>
      </c>
      <c r="D8" s="166"/>
      <c r="E8" s="166"/>
      <c r="I8" s="166"/>
      <c r="J8" s="166"/>
      <c r="K8" s="166"/>
      <c r="L8" s="166"/>
      <c r="M8" s="166"/>
      <c r="N8" s="166"/>
      <c r="O8" s="166"/>
      <c r="P8" s="166"/>
      <c r="Q8" s="166"/>
    </row>
    <row r="9" spans="1:18" ht="19.5" customHeight="1">
      <c r="A9" s="272" t="s">
        <v>192</v>
      </c>
      <c r="B9" s="164">
        <f>COUNTIFS(服務個案名冊!K3:K500,2,服務個案名冊!L3:L500,"據點內部自行轉介")</f>
        <v>0</v>
      </c>
      <c r="C9" s="259" t="e">
        <f>B9/B15</f>
        <v>#DIV/0!</v>
      </c>
      <c r="D9" s="166"/>
      <c r="E9" s="166"/>
      <c r="I9" s="166"/>
      <c r="J9" s="166"/>
      <c r="K9" s="166"/>
      <c r="L9" s="166"/>
      <c r="M9" s="166"/>
      <c r="N9" s="166"/>
      <c r="O9" s="166"/>
      <c r="P9" s="166"/>
      <c r="Q9" s="166"/>
    </row>
    <row r="10" spans="1:18" ht="19.5" customHeight="1">
      <c r="A10" s="272" t="s">
        <v>193</v>
      </c>
      <c r="B10" s="164">
        <f>COUNTIFS(服務個案名冊!K3:K500,2,服務個案名冊!L3:L500,"據點自行開發")</f>
        <v>0</v>
      </c>
      <c r="C10" s="259" t="e">
        <f>B10/B15</f>
        <v>#DIV/0!</v>
      </c>
      <c r="D10" s="166"/>
      <c r="E10" s="166"/>
      <c r="I10" s="166"/>
      <c r="J10" s="166"/>
      <c r="K10" s="166"/>
      <c r="L10" s="166"/>
      <c r="M10" s="166"/>
      <c r="N10" s="166"/>
      <c r="O10" s="166"/>
      <c r="P10" s="166"/>
      <c r="Q10" s="166"/>
    </row>
    <row r="11" spans="1:18" ht="19.5" customHeight="1">
      <c r="A11" s="272" t="s">
        <v>194</v>
      </c>
      <c r="B11" s="164">
        <f>COUNTIFS(服務個案名冊!K3:K500,2,服務個案名冊!L3:L500,"社政單位")</f>
        <v>0</v>
      </c>
      <c r="C11" s="259" t="e">
        <f>B11/B15</f>
        <v>#DIV/0!</v>
      </c>
      <c r="D11" s="166" t="s">
        <v>187</v>
      </c>
      <c r="E11" s="166"/>
      <c r="I11" s="166"/>
      <c r="J11" s="166"/>
      <c r="K11" s="166"/>
      <c r="L11" s="166"/>
      <c r="M11" s="166"/>
      <c r="N11" s="166"/>
      <c r="O11" s="166"/>
      <c r="P11" s="166"/>
      <c r="Q11" s="166"/>
    </row>
    <row r="12" spans="1:18" ht="19.5" customHeight="1">
      <c r="A12" s="272" t="s">
        <v>195</v>
      </c>
      <c r="B12" s="164">
        <f>COUNTIFS(服務個案名冊!K3:K500,2,服務個案名冊!L3:L500,"社福團體")</f>
        <v>0</v>
      </c>
      <c r="C12" s="259" t="e">
        <f>B12/B15</f>
        <v>#DIV/0!</v>
      </c>
      <c r="D12" s="166" t="s">
        <v>188</v>
      </c>
      <c r="E12" s="166"/>
      <c r="I12" s="166"/>
      <c r="J12" s="166"/>
      <c r="K12" s="166"/>
      <c r="L12" s="166"/>
      <c r="M12" s="166"/>
      <c r="N12" s="166"/>
      <c r="O12" s="166"/>
      <c r="P12" s="166"/>
      <c r="Q12" s="166"/>
    </row>
    <row r="13" spans="1:18" ht="19.5" customHeight="1">
      <c r="A13" s="272" t="s">
        <v>196</v>
      </c>
      <c r="B13" s="164">
        <f>COUNTIFS(服務個案名冊!K3:K500,2,服務個案名冊!L3:L500,"自行求助")</f>
        <v>0</v>
      </c>
      <c r="C13" s="259" t="e">
        <f>B13/B15</f>
        <v>#DIV/0!</v>
      </c>
      <c r="D13" s="166"/>
      <c r="E13" s="166"/>
      <c r="I13" s="166"/>
      <c r="J13" s="166"/>
      <c r="K13" s="166"/>
      <c r="L13" s="166"/>
      <c r="M13" s="166"/>
      <c r="N13" s="166"/>
      <c r="O13" s="166"/>
      <c r="P13" s="166"/>
      <c r="Q13" s="166"/>
    </row>
    <row r="14" spans="1:18" ht="19.5" customHeight="1">
      <c r="A14" s="272" t="s">
        <v>197</v>
      </c>
      <c r="B14" s="164">
        <f>COUNTIFS(服務個案名冊!K3:K500,2,服務個案名冊!L3:L500,"其他")</f>
        <v>0</v>
      </c>
      <c r="C14" s="259" t="e">
        <f>B14/B15</f>
        <v>#DIV/0!</v>
      </c>
      <c r="D14" s="166" t="s">
        <v>186</v>
      </c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</row>
    <row r="15" spans="1:18" ht="19.5" customHeight="1" thickBot="1">
      <c r="A15" s="274" t="s">
        <v>84</v>
      </c>
      <c r="B15" s="275">
        <f>SUM(B3:B14)</f>
        <v>0</v>
      </c>
      <c r="C15" s="276" t="e">
        <f>SUM(C3:C14)</f>
        <v>#DIV/0!</v>
      </c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</row>
    <row r="16" spans="1:18" ht="19.5" customHeight="1" thickBot="1">
      <c r="A16" s="166"/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</row>
    <row r="17" spans="1:18" ht="29.25" customHeight="1">
      <c r="A17" s="365" t="s">
        <v>201</v>
      </c>
      <c r="B17" s="366"/>
      <c r="C17" s="366"/>
      <c r="D17" s="366"/>
      <c r="E17" s="367"/>
      <c r="F17" s="168"/>
      <c r="J17" s="166"/>
      <c r="K17" s="166"/>
      <c r="L17" s="166"/>
      <c r="M17" s="166"/>
      <c r="N17" s="166"/>
      <c r="O17" s="166"/>
      <c r="P17" s="166"/>
      <c r="Q17" s="166"/>
      <c r="R17" s="166"/>
    </row>
    <row r="18" spans="1:18" ht="19.5" customHeight="1">
      <c r="A18" s="264" t="s">
        <v>86</v>
      </c>
      <c r="B18" s="167" t="s">
        <v>120</v>
      </c>
      <c r="C18" s="167" t="s">
        <v>121</v>
      </c>
      <c r="D18" s="167" t="s">
        <v>122</v>
      </c>
      <c r="E18" s="265" t="s">
        <v>84</v>
      </c>
      <c r="F18" s="166"/>
      <c r="J18" s="166"/>
      <c r="K18" s="166"/>
      <c r="L18" s="166"/>
      <c r="M18" s="166"/>
      <c r="N18" s="166"/>
      <c r="O18" s="166"/>
      <c r="P18" s="166"/>
      <c r="Q18" s="166"/>
      <c r="R18" s="166"/>
    </row>
    <row r="19" spans="1:18" ht="19.5" customHeight="1">
      <c r="A19" s="266" t="s">
        <v>116</v>
      </c>
      <c r="B19" s="3">
        <f>COUNTIF(服務個案名冊!H3:H500,"&gt;=44")</f>
        <v>0</v>
      </c>
      <c r="C19" s="3">
        <f>COUNTIFS(服務個案名冊!I3:I500,"&gt;=22",服務個案名冊!I3:I500,"&lt;=43")</f>
        <v>0</v>
      </c>
      <c r="D19" s="3">
        <f>COUNTIF(服務個案名冊!H3:H500,"&lt;=21")</f>
        <v>0</v>
      </c>
      <c r="E19" s="267">
        <f>SUM(B19:D19)</f>
        <v>0</v>
      </c>
      <c r="F19" s="166"/>
      <c r="J19" s="166"/>
      <c r="K19" s="166"/>
      <c r="L19" s="166"/>
      <c r="M19" s="166"/>
      <c r="N19" s="166"/>
      <c r="O19" s="166"/>
      <c r="P19" s="166"/>
      <c r="Q19" s="166"/>
      <c r="R19" s="166"/>
    </row>
    <row r="20" spans="1:18" ht="19.5" customHeight="1" thickBot="1">
      <c r="A20" s="268" t="s">
        <v>117</v>
      </c>
      <c r="B20" s="269" t="e">
        <f>B19/E19</f>
        <v>#DIV/0!</v>
      </c>
      <c r="C20" s="269" t="e">
        <f>C19/E19</f>
        <v>#DIV/0!</v>
      </c>
      <c r="D20" s="269" t="e">
        <f>D19/E19</f>
        <v>#DIV/0!</v>
      </c>
      <c r="E20" s="270" t="e">
        <f>SUM(B20:D20)</f>
        <v>#DIV/0!</v>
      </c>
      <c r="F20" s="166"/>
      <c r="J20" s="166"/>
      <c r="K20" s="166"/>
      <c r="L20" s="166"/>
      <c r="M20" s="166"/>
      <c r="N20" s="166"/>
      <c r="O20" s="166"/>
      <c r="P20" s="166"/>
      <c r="Q20" s="166"/>
      <c r="R20" s="166"/>
    </row>
    <row r="21" spans="1:18" ht="19.5" customHeight="1" thickBot="1">
      <c r="A21" s="255"/>
      <c r="B21" s="257"/>
      <c r="C21" s="257"/>
      <c r="D21" s="257"/>
      <c r="E21" s="256"/>
      <c r="F21" s="166"/>
      <c r="J21" s="166"/>
      <c r="K21" s="166"/>
      <c r="L21" s="166"/>
      <c r="M21" s="166"/>
      <c r="N21" s="166"/>
      <c r="O21" s="166"/>
      <c r="P21" s="166"/>
      <c r="Q21" s="166"/>
      <c r="R21" s="166"/>
    </row>
    <row r="22" spans="1:18" ht="19.5" customHeight="1">
      <c r="A22" s="364" t="s">
        <v>159</v>
      </c>
      <c r="B22" s="362"/>
      <c r="C22" s="363"/>
      <c r="D22" s="166"/>
      <c r="E22" s="166"/>
      <c r="F22" s="166"/>
      <c r="J22" s="166"/>
      <c r="K22" s="166"/>
      <c r="L22" s="166"/>
      <c r="M22" s="166"/>
      <c r="N22" s="166"/>
      <c r="O22" s="166"/>
      <c r="P22" s="166"/>
      <c r="Q22" s="166"/>
      <c r="R22" s="166"/>
    </row>
    <row r="23" spans="1:18" ht="19.5" customHeight="1">
      <c r="A23" s="258" t="s">
        <v>71</v>
      </c>
      <c r="B23" s="164" t="s">
        <v>72</v>
      </c>
      <c r="C23" s="259" t="s">
        <v>73</v>
      </c>
      <c r="D23" s="166"/>
      <c r="E23" s="166"/>
      <c r="F23" s="166"/>
      <c r="J23" s="166"/>
      <c r="K23" s="166"/>
      <c r="L23" s="166"/>
      <c r="M23" s="166"/>
      <c r="N23" s="166"/>
      <c r="O23" s="166"/>
      <c r="P23" s="166"/>
      <c r="Q23" s="166"/>
      <c r="R23" s="166"/>
    </row>
    <row r="24" spans="1:18" ht="45" customHeight="1">
      <c r="A24" s="260" t="s">
        <v>74</v>
      </c>
      <c r="B24" s="286" cm="1">
        <f t="array" ref="B24">SUMPRODUCT(--(ISNUMBER(SEARCH(",1,", "," &amp; 服務個案名冊!$M$3:$M$300 &amp; ","))))</f>
        <v>0</v>
      </c>
      <c r="C24" s="261">
        <f>_xlfn.RANK.EQ(B24,B24:B33,0)</f>
        <v>1</v>
      </c>
      <c r="D24" s="166"/>
      <c r="E24" s="166"/>
      <c r="F24" s="166"/>
      <c r="J24" s="166"/>
      <c r="K24" s="166"/>
      <c r="L24" s="166"/>
      <c r="M24" s="166"/>
      <c r="N24" s="166"/>
      <c r="O24" s="166"/>
      <c r="P24" s="166"/>
      <c r="Q24" s="166"/>
      <c r="R24" s="166"/>
    </row>
    <row r="25" spans="1:18" ht="45" customHeight="1">
      <c r="A25" s="260" t="s">
        <v>75</v>
      </c>
      <c r="B25" s="286" cm="1">
        <f t="array" ref="B25">SUMPRODUCT(--(ISNUMBER(SEARCH(",2,", "," &amp; 服務個案名冊!$M$3:$M$300 &amp; ","))))</f>
        <v>0</v>
      </c>
      <c r="C25" s="261">
        <f>_xlfn.RANK.EQ(B25,B24:B33,0)</f>
        <v>1</v>
      </c>
      <c r="D25" s="166"/>
      <c r="E25" s="166"/>
      <c r="F25" s="166"/>
      <c r="J25" s="166"/>
      <c r="K25" s="166"/>
      <c r="L25" s="166"/>
      <c r="M25" s="166"/>
      <c r="N25" s="166"/>
      <c r="O25" s="166"/>
      <c r="P25" s="166"/>
      <c r="Q25" s="166"/>
      <c r="R25" s="166"/>
    </row>
    <row r="26" spans="1:18" ht="45" customHeight="1">
      <c r="A26" s="260" t="s">
        <v>76</v>
      </c>
      <c r="B26" s="286" cm="1">
        <f t="array" ref="B26">SUMPRODUCT(--(ISNUMBER(SEARCH(",3,", "," &amp; 服務個案名冊!$M$3:$M$300 &amp; ","))))</f>
        <v>0</v>
      </c>
      <c r="C26" s="261">
        <f>_xlfn.RANK.EQ(B26,B24:B33,0)</f>
        <v>1</v>
      </c>
      <c r="D26" s="166"/>
      <c r="E26" s="166"/>
      <c r="F26" s="166"/>
      <c r="J26" s="166"/>
      <c r="K26" s="166"/>
      <c r="L26" s="166"/>
      <c r="M26" s="166"/>
      <c r="N26" s="166"/>
      <c r="O26" s="166"/>
      <c r="P26" s="166"/>
      <c r="Q26" s="166"/>
      <c r="R26" s="166"/>
    </row>
    <row r="27" spans="1:18" ht="45" customHeight="1">
      <c r="A27" s="260" t="s">
        <v>77</v>
      </c>
      <c r="B27" s="286" cm="1">
        <f t="array" ref="B27">SUMPRODUCT(--(ISNUMBER(SEARCH(",4,", "," &amp; 服務個案名冊!$M$3:$M$300 &amp; ","))))</f>
        <v>0</v>
      </c>
      <c r="C27" s="261">
        <f>_xlfn.RANK.EQ(B27,B24:B33,0)</f>
        <v>1</v>
      </c>
      <c r="D27" s="166"/>
      <c r="E27" s="166"/>
      <c r="F27" s="166"/>
      <c r="G27" s="166"/>
      <c r="H27" s="166"/>
      <c r="I27" s="170"/>
      <c r="J27" s="166"/>
      <c r="K27" s="166"/>
      <c r="L27" s="166"/>
      <c r="M27" s="166"/>
      <c r="N27" s="166"/>
      <c r="O27" s="166"/>
      <c r="P27" s="166"/>
      <c r="Q27" s="166"/>
      <c r="R27" s="166"/>
    </row>
    <row r="28" spans="1:18" ht="45" customHeight="1">
      <c r="A28" s="260" t="s">
        <v>78</v>
      </c>
      <c r="B28" s="286" cm="1">
        <f t="array" ref="B28">SUMPRODUCT(--(ISNUMBER(SEARCH(",5,", "," &amp; 服務個案名冊!$M$3:$M$300 &amp; ","))))</f>
        <v>0</v>
      </c>
      <c r="C28" s="261">
        <f>_xlfn.RANK.EQ(B28,B24:B33,0)</f>
        <v>1</v>
      </c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</row>
    <row r="29" spans="1:18" ht="45" customHeight="1">
      <c r="A29" s="260" t="s">
        <v>79</v>
      </c>
      <c r="B29" s="286" cm="1">
        <f t="array" ref="B29">SUMPRODUCT(--(ISNUMBER(SEARCH(",6,", "," &amp; 服務個案名冊!$M$3:$M$300 &amp; ","))))</f>
        <v>0</v>
      </c>
      <c r="C29" s="261">
        <f>_xlfn.RANK.EQ(B29,B24:B33,0)</f>
        <v>1</v>
      </c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</row>
    <row r="30" spans="1:18" ht="45" customHeight="1">
      <c r="A30" s="260" t="s">
        <v>80</v>
      </c>
      <c r="B30" s="286" cm="1">
        <f t="array" ref="B30">SUMPRODUCT(--(ISNUMBER(SEARCH(",7,", "," &amp; 服務個案名冊!$M$3:$M$300 &amp; ","))))</f>
        <v>0</v>
      </c>
      <c r="C30" s="261">
        <f>_xlfn.RANK.EQ(B30,B24:B33,0)</f>
        <v>1</v>
      </c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</row>
    <row r="31" spans="1:18" ht="45" customHeight="1">
      <c r="A31" s="260" t="s">
        <v>81</v>
      </c>
      <c r="B31" s="286" cm="1">
        <f t="array" ref="B31">SUMPRODUCT(--(ISNUMBER(SEARCH(",8,", "," &amp; 服務個案名冊!$M$3:$M$300 &amp; ","))))</f>
        <v>0</v>
      </c>
      <c r="C31" s="261">
        <f>_xlfn.RANK.EQ(B31,B24:B33,0)</f>
        <v>1</v>
      </c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</row>
    <row r="32" spans="1:18" ht="45" customHeight="1">
      <c r="A32" s="260" t="s">
        <v>82</v>
      </c>
      <c r="B32" s="286" cm="1">
        <f t="array" ref="B32">SUMPRODUCT(--(ISNUMBER(SEARCH(",9,", "," &amp; 服務個案名冊!$M$3:$M$300 &amp; ","))))</f>
        <v>0</v>
      </c>
      <c r="C32" s="261">
        <f>_xlfn.RANK.EQ(B32,B24:B33,0)</f>
        <v>1</v>
      </c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</row>
    <row r="33" spans="1:18" ht="45" customHeight="1" thickBot="1">
      <c r="A33" s="262" t="s">
        <v>83</v>
      </c>
      <c r="B33" s="287" cm="1">
        <f t="array" ref="B33">SUMPRODUCT(--(ISNUMBER(SEARCH(",10,", "," &amp; 服務個案名冊!$M$3:$M$300 &amp; ","))))</f>
        <v>0</v>
      </c>
      <c r="C33" s="263">
        <f>_xlfn.RANK.EQ(B33,B24:B33,0)</f>
        <v>1</v>
      </c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</row>
    <row r="34" spans="1:18" ht="19.5" customHeight="1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</row>
    <row r="35" spans="1:18" ht="19.5" customHeight="1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</row>
    <row r="36" spans="1:18" ht="19.5" customHeight="1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</row>
    <row r="37" spans="1:18" ht="19.5" customHeight="1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</row>
    <row r="38" spans="1:18" ht="19.5" customHeight="1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</row>
    <row r="39" spans="1:18" ht="19.5" customHeight="1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</row>
    <row r="40" spans="1:18" ht="19.5" customHeight="1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</row>
    <row r="41" spans="1:18" ht="19.5" customHeight="1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</row>
    <row r="42" spans="1:18" ht="19.5" customHeight="1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</row>
    <row r="43" spans="1:18" ht="19.5" customHeight="1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</row>
    <row r="44" spans="1:18" ht="19.5" customHeight="1">
      <c r="A44" s="166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</row>
    <row r="45" spans="1:18" ht="19.5" customHeight="1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</row>
    <row r="46" spans="1:18" ht="19.5" customHeight="1">
      <c r="A46" s="166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</row>
    <row r="47" spans="1:18" ht="19.5" customHeight="1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</row>
    <row r="48" spans="1:18" ht="19.5" customHeight="1">
      <c r="A48" s="166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</row>
    <row r="49" spans="1:18" ht="19.5" customHeight="1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</row>
    <row r="50" spans="1:18" ht="19.5" customHeight="1">
      <c r="A50" s="166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</row>
    <row r="51" spans="1:18" ht="19.5" customHeight="1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</row>
    <row r="52" spans="1:18" ht="19.5" customHeight="1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</row>
    <row r="53" spans="1:18" ht="19.5" customHeight="1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</row>
    <row r="54" spans="1:18" ht="19.5" customHeight="1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</row>
    <row r="55" spans="1:18" ht="19.5" customHeight="1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</row>
    <row r="56" spans="1:18" ht="19.5" customHeight="1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</row>
    <row r="57" spans="1:18" ht="19.5" customHeight="1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</row>
    <row r="58" spans="1:18" ht="19.5" customHeight="1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</row>
    <row r="59" spans="1:18" ht="19.5" customHeight="1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</row>
    <row r="60" spans="1:18" ht="19.5" customHeight="1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</row>
    <row r="61" spans="1:18" ht="19.5" customHeight="1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</row>
    <row r="62" spans="1:18" ht="19.5" customHeight="1">
      <c r="A62" s="166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</row>
    <row r="63" spans="1:18" ht="19.5" customHeight="1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</row>
    <row r="64" spans="1:18" ht="19.5" customHeight="1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</row>
    <row r="65" spans="1:18" ht="19.5" customHeight="1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</row>
    <row r="66" spans="1:18" ht="19.5" customHeight="1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</row>
    <row r="67" spans="1:18" ht="19.5" customHeight="1">
      <c r="A67" s="166"/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</row>
    <row r="68" spans="1:18" ht="19.5" customHeight="1">
      <c r="A68" s="166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</row>
    <row r="69" spans="1:18" ht="19.5" customHeight="1">
      <c r="A69" s="166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</row>
    <row r="70" spans="1:18" ht="19.5" customHeight="1">
      <c r="A70" s="166"/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</row>
    <row r="71" spans="1:18" ht="19.5" customHeight="1">
      <c r="A71" s="166"/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</row>
    <row r="72" spans="1:18" ht="19.5" customHeight="1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</row>
    <row r="73" spans="1:18" ht="19.5" customHeight="1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</row>
    <row r="74" spans="1:18" ht="19.5" customHeight="1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</row>
    <row r="75" spans="1:18" ht="19.5" customHeight="1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</row>
    <row r="76" spans="1:18" ht="19.5" customHeight="1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</row>
    <row r="77" spans="1:18" ht="19.5" customHeight="1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</row>
    <row r="78" spans="1:18" ht="19.5" customHeight="1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</row>
    <row r="79" spans="1:18" ht="19.5" customHeight="1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</row>
    <row r="80" spans="1:18" ht="19.5" customHeight="1">
      <c r="A80" s="166"/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66"/>
    </row>
    <row r="81" spans="1:18" ht="19.5" customHeight="1">
      <c r="A81" s="166"/>
      <c r="B81" s="166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66"/>
    </row>
    <row r="82" spans="1:18" ht="19.5" customHeight="1">
      <c r="A82" s="166"/>
      <c r="B82" s="166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66"/>
    </row>
    <row r="83" spans="1:18" ht="19.5" customHeight="1">
      <c r="A83" s="166"/>
      <c r="B83" s="166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66"/>
    </row>
    <row r="84" spans="1:18" ht="19.5" customHeight="1">
      <c r="A84" s="166"/>
      <c r="B84" s="166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66"/>
    </row>
    <row r="85" spans="1:18" ht="19.5" customHeight="1">
      <c r="A85" s="166"/>
      <c r="B85" s="166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66"/>
      <c r="P85" s="166"/>
      <c r="Q85" s="166"/>
      <c r="R85" s="166"/>
    </row>
    <row r="86" spans="1:18" ht="19.5" customHeight="1">
      <c r="A86" s="166"/>
      <c r="B86" s="166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6"/>
      <c r="Q86" s="166"/>
      <c r="R86" s="166"/>
    </row>
    <row r="87" spans="1:18" ht="19.5" customHeight="1">
      <c r="A87" s="166"/>
      <c r="B87" s="166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66"/>
      <c r="Q87" s="166"/>
      <c r="R87" s="166"/>
    </row>
    <row r="88" spans="1:18" ht="19.5" customHeight="1">
      <c r="A88" s="166"/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</row>
    <row r="89" spans="1:18" ht="19.5" customHeight="1">
      <c r="A89" s="166"/>
      <c r="B89" s="166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6"/>
      <c r="Q89" s="166"/>
      <c r="R89" s="166"/>
    </row>
    <row r="90" spans="1:18" ht="19.5" customHeight="1">
      <c r="A90" s="166"/>
      <c r="B90" s="166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66"/>
    </row>
    <row r="91" spans="1:18" ht="19.5" customHeight="1">
      <c r="A91" s="166"/>
      <c r="B91" s="166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</row>
    <row r="92" spans="1:18" ht="19.5" customHeight="1">
      <c r="A92" s="166"/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</row>
    <row r="93" spans="1:18" ht="19.5" customHeight="1">
      <c r="A93" s="166"/>
      <c r="B93" s="166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</row>
    <row r="94" spans="1:18" ht="19.5" customHeight="1">
      <c r="A94" s="166"/>
      <c r="B94" s="166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66"/>
    </row>
    <row r="95" spans="1:18" ht="19.5" customHeight="1">
      <c r="A95" s="166"/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</row>
    <row r="96" spans="1:18" ht="19.5" customHeight="1">
      <c r="A96" s="166"/>
      <c r="B96" s="166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66"/>
      <c r="P96" s="166"/>
      <c r="Q96" s="166"/>
      <c r="R96" s="166"/>
    </row>
    <row r="97" spans="1:18" ht="19.5" customHeight="1">
      <c r="A97" s="166"/>
      <c r="B97" s="166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6"/>
      <c r="Q97" s="166"/>
      <c r="R97" s="166"/>
    </row>
    <row r="98" spans="1:18" ht="19.5" customHeight="1">
      <c r="A98" s="166"/>
      <c r="B98" s="166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6"/>
      <c r="Q98" s="166"/>
      <c r="R98" s="166"/>
    </row>
    <row r="99" spans="1:18" ht="19.5" customHeight="1">
      <c r="A99" s="166"/>
      <c r="B99" s="166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  <c r="O99" s="166"/>
      <c r="P99" s="166"/>
      <c r="Q99" s="166"/>
      <c r="R99" s="166"/>
    </row>
    <row r="100" spans="1:18" ht="19.5" customHeight="1">
      <c r="A100" s="166"/>
      <c r="B100" s="166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</row>
    <row r="101" spans="1:18" ht="19.5" customHeight="1">
      <c r="A101" s="166"/>
      <c r="B101" s="166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</row>
    <row r="102" spans="1:18" ht="19.5" customHeight="1">
      <c r="A102" s="166"/>
      <c r="B102" s="166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</row>
    <row r="103" spans="1:18" ht="19.5" customHeight="1">
      <c r="A103" s="166"/>
      <c r="B103" s="166"/>
      <c r="C103" s="166"/>
      <c r="D103" s="166"/>
      <c r="E103" s="166"/>
      <c r="F103" s="166"/>
      <c r="G103" s="166"/>
      <c r="H103" s="166"/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</row>
    <row r="104" spans="1:18" ht="19.5" customHeight="1">
      <c r="A104" s="166"/>
      <c r="B104" s="166"/>
      <c r="C104" s="166"/>
      <c r="D104" s="166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</row>
    <row r="105" spans="1:18" ht="19.5" customHeight="1">
      <c r="A105" s="166"/>
      <c r="B105" s="166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</row>
    <row r="106" spans="1:18" ht="19.5" customHeight="1">
      <c r="A106" s="166"/>
      <c r="B106" s="166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</row>
    <row r="107" spans="1:18" ht="19.5" customHeight="1">
      <c r="A107" s="166"/>
      <c r="B107" s="166"/>
      <c r="C107" s="166"/>
      <c r="D107" s="166"/>
      <c r="E107" s="166"/>
      <c r="F107" s="166"/>
      <c r="G107" s="166"/>
      <c r="H107" s="166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</row>
    <row r="108" spans="1:18" ht="19.5" customHeight="1">
      <c r="A108" s="166"/>
      <c r="B108" s="166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</row>
    <row r="109" spans="1:18" ht="19.5" customHeight="1">
      <c r="A109" s="166"/>
      <c r="B109" s="166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</row>
    <row r="110" spans="1:18" ht="19.5" customHeight="1">
      <c r="A110" s="166"/>
      <c r="B110" s="166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</row>
    <row r="111" spans="1:18" ht="19.5" customHeight="1">
      <c r="A111" s="166"/>
      <c r="B111" s="166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</row>
    <row r="112" spans="1:18" ht="19.5" customHeight="1">
      <c r="A112" s="166"/>
      <c r="B112" s="166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</row>
    <row r="113" spans="1:18" ht="19.5" customHeight="1">
      <c r="A113" s="166"/>
      <c r="B113" s="166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</row>
    <row r="114" spans="1:18" ht="19.5" customHeight="1">
      <c r="A114" s="166"/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</row>
    <row r="115" spans="1:18" ht="19.5" customHeight="1">
      <c r="A115" s="166"/>
      <c r="B115" s="166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</row>
    <row r="116" spans="1:18" ht="19.5" customHeight="1">
      <c r="A116" s="166"/>
      <c r="B116" s="166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</row>
    <row r="117" spans="1:18" ht="19.5" customHeight="1">
      <c r="A117" s="166"/>
      <c r="B117" s="166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</row>
    <row r="118" spans="1:18" ht="19.5" customHeight="1">
      <c r="A118" s="166"/>
      <c r="B118" s="166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</row>
    <row r="119" spans="1:18" ht="19.5" customHeight="1">
      <c r="A119" s="166"/>
      <c r="B119" s="166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</row>
    <row r="120" spans="1:18" ht="19.5" customHeight="1">
      <c r="A120" s="166"/>
      <c r="B120" s="166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</row>
    <row r="121" spans="1:18" ht="19.5" customHeight="1">
      <c r="A121" s="166"/>
      <c r="B121" s="166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</row>
    <row r="122" spans="1:18" ht="19.5" customHeight="1">
      <c r="A122" s="166"/>
      <c r="B122" s="166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</row>
    <row r="123" spans="1:18" ht="19.5" customHeight="1">
      <c r="A123" s="166"/>
      <c r="B123" s="166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</row>
    <row r="124" spans="1:18" ht="19.5" customHeight="1">
      <c r="A124" s="166"/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</row>
    <row r="125" spans="1:18" ht="19.5" customHeight="1">
      <c r="A125" s="166"/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</row>
    <row r="126" spans="1:18" ht="19.5" customHeight="1">
      <c r="A126" s="166"/>
      <c r="B126" s="166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</row>
    <row r="127" spans="1:18" ht="19.5" customHeight="1">
      <c r="A127" s="166"/>
      <c r="B127" s="166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</row>
    <row r="128" spans="1:18" ht="19.5" customHeight="1">
      <c r="A128" s="166"/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</row>
    <row r="129" spans="1:18" ht="19.5" customHeight="1">
      <c r="A129" s="166"/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</row>
    <row r="130" spans="1:18" ht="19.5" customHeight="1">
      <c r="A130" s="166"/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</row>
    <row r="131" spans="1:18" ht="19.5" customHeight="1">
      <c r="A131" s="166"/>
      <c r="B131" s="166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</row>
    <row r="132" spans="1:18" ht="19.5" customHeight="1">
      <c r="A132" s="166"/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</row>
    <row r="133" spans="1:18" ht="19.5" customHeight="1">
      <c r="A133" s="166"/>
      <c r="B133" s="166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</row>
    <row r="134" spans="1:18" ht="19.5" customHeight="1">
      <c r="A134" s="166"/>
      <c r="B134" s="166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</row>
    <row r="135" spans="1:18" ht="19.5" customHeight="1">
      <c r="A135" s="166"/>
      <c r="B135" s="166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</row>
    <row r="136" spans="1:18" ht="19.5" customHeight="1">
      <c r="A136" s="166"/>
      <c r="B136" s="166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</row>
    <row r="137" spans="1:18" ht="19.5" customHeight="1">
      <c r="A137" s="166"/>
      <c r="B137" s="166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</row>
    <row r="138" spans="1:18" ht="19.5" customHeight="1">
      <c r="A138" s="166"/>
      <c r="B138" s="166"/>
      <c r="C138" s="166"/>
      <c r="D138" s="166"/>
      <c r="E138" s="166"/>
      <c r="F138" s="166"/>
      <c r="G138" s="166"/>
      <c r="H138" s="166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</row>
    <row r="139" spans="1:18" ht="19.5" customHeight="1">
      <c r="A139" s="166"/>
      <c r="B139" s="166"/>
      <c r="C139" s="166"/>
      <c r="D139" s="166"/>
      <c r="E139" s="166"/>
      <c r="F139" s="166"/>
      <c r="G139" s="166"/>
      <c r="H139" s="166"/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</row>
    <row r="140" spans="1:18" ht="19.5" customHeight="1">
      <c r="A140" s="166"/>
      <c r="B140" s="166"/>
      <c r="C140" s="166"/>
      <c r="D140" s="166"/>
      <c r="E140" s="166"/>
      <c r="F140" s="166"/>
      <c r="G140" s="166"/>
      <c r="H140" s="166"/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</row>
    <row r="141" spans="1:18" ht="19.5" customHeight="1">
      <c r="A141" s="166"/>
      <c r="B141" s="166"/>
      <c r="C141" s="166"/>
      <c r="D141" s="166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</row>
    <row r="142" spans="1:18" ht="19.5" customHeight="1">
      <c r="A142" s="166"/>
      <c r="B142" s="166"/>
      <c r="C142" s="166"/>
      <c r="D142" s="166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</row>
    <row r="143" spans="1:18" ht="19.5" customHeight="1">
      <c r="A143" s="166"/>
      <c r="B143" s="166"/>
      <c r="C143" s="166"/>
      <c r="D143" s="166"/>
      <c r="E143" s="166"/>
      <c r="F143" s="166"/>
      <c r="G143" s="166"/>
      <c r="H143" s="166"/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</row>
    <row r="144" spans="1:18" ht="19.5" customHeight="1">
      <c r="A144" s="166"/>
      <c r="B144" s="166"/>
      <c r="C144" s="166"/>
      <c r="D144" s="166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</row>
    <row r="145" spans="1:18" ht="19.5" customHeight="1">
      <c r="A145" s="166"/>
      <c r="B145" s="166"/>
      <c r="C145" s="166"/>
      <c r="D145" s="166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</row>
    <row r="146" spans="1:18" ht="19.5" customHeight="1">
      <c r="A146" s="166"/>
      <c r="B146" s="166"/>
      <c r="C146" s="166"/>
      <c r="D146" s="166"/>
      <c r="E146" s="166"/>
      <c r="F146" s="166"/>
      <c r="G146" s="166"/>
      <c r="H146" s="16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</row>
    <row r="147" spans="1:18" ht="19.5" customHeight="1">
      <c r="A147" s="166"/>
      <c r="B147" s="166"/>
      <c r="C147" s="166"/>
      <c r="D147" s="166"/>
      <c r="E147" s="166"/>
      <c r="F147" s="166"/>
      <c r="G147" s="166"/>
      <c r="H147" s="16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</row>
    <row r="148" spans="1:18" ht="19.5" customHeight="1">
      <c r="A148" s="166"/>
      <c r="B148" s="166"/>
      <c r="C148" s="166"/>
      <c r="D148" s="166"/>
      <c r="E148" s="166"/>
      <c r="F148" s="166"/>
      <c r="G148" s="166"/>
      <c r="H148" s="16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</row>
    <row r="149" spans="1:18" ht="19.5" customHeight="1">
      <c r="A149" s="166"/>
      <c r="B149" s="166"/>
      <c r="C149" s="166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</row>
    <row r="150" spans="1:18" ht="19.5" customHeight="1">
      <c r="A150" s="166"/>
      <c r="B150" s="166"/>
      <c r="C150" s="166"/>
      <c r="D150" s="166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</row>
    <row r="151" spans="1:18" ht="19.5" customHeight="1">
      <c r="A151" s="166"/>
      <c r="B151" s="166"/>
      <c r="C151" s="166"/>
      <c r="D151" s="166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</row>
    <row r="152" spans="1:18" ht="19.5" customHeight="1">
      <c r="A152" s="166"/>
      <c r="B152" s="166"/>
      <c r="C152" s="166"/>
      <c r="D152" s="166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</row>
    <row r="153" spans="1:18" ht="19.5" customHeight="1">
      <c r="A153" s="166"/>
      <c r="B153" s="166"/>
      <c r="C153" s="166"/>
      <c r="D153" s="166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</row>
    <row r="154" spans="1:18" ht="19.5" customHeight="1">
      <c r="A154" s="166"/>
      <c r="B154" s="166"/>
      <c r="C154" s="166"/>
      <c r="D154" s="166"/>
      <c r="E154" s="166"/>
      <c r="F154" s="166"/>
      <c r="G154" s="166"/>
      <c r="H154" s="166"/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</row>
    <row r="155" spans="1:18" ht="19.5" customHeight="1">
      <c r="A155" s="166"/>
      <c r="B155" s="166"/>
      <c r="C155" s="166"/>
      <c r="D155" s="166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</row>
    <row r="156" spans="1:18" ht="19.5" customHeight="1">
      <c r="A156" s="166"/>
      <c r="B156" s="166"/>
      <c r="C156" s="166"/>
      <c r="D156" s="166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</row>
    <row r="157" spans="1:18" ht="19.5" customHeight="1">
      <c r="A157" s="166"/>
      <c r="B157" s="166"/>
      <c r="C157" s="166"/>
      <c r="D157" s="166"/>
      <c r="E157" s="166"/>
      <c r="F157" s="166"/>
      <c r="G157" s="166"/>
      <c r="H157" s="166"/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</row>
    <row r="158" spans="1:18" ht="19.5" customHeight="1">
      <c r="A158" s="166"/>
      <c r="B158" s="166"/>
      <c r="C158" s="166"/>
      <c r="D158" s="166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</row>
    <row r="159" spans="1:18" ht="19.5" customHeight="1">
      <c r="A159" s="166"/>
      <c r="B159" s="166"/>
      <c r="C159" s="166"/>
      <c r="D159" s="166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</row>
    <row r="160" spans="1:18" ht="19.5" customHeight="1">
      <c r="A160" s="166"/>
      <c r="B160" s="166"/>
      <c r="C160" s="166"/>
      <c r="D160" s="166"/>
      <c r="E160" s="166"/>
      <c r="F160" s="166"/>
      <c r="G160" s="166"/>
      <c r="H160" s="166"/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</row>
    <row r="161" spans="1:18" ht="19.5" customHeight="1">
      <c r="A161" s="166"/>
      <c r="B161" s="166"/>
      <c r="C161" s="166"/>
      <c r="D161" s="166"/>
      <c r="E161" s="166"/>
      <c r="F161" s="166"/>
      <c r="G161" s="166"/>
      <c r="H161" s="166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</row>
    <row r="162" spans="1:18" ht="19.5" customHeight="1">
      <c r="A162" s="166"/>
      <c r="B162" s="166"/>
      <c r="C162" s="166"/>
      <c r="D162" s="166"/>
      <c r="E162" s="166"/>
      <c r="F162" s="166"/>
      <c r="G162" s="166"/>
      <c r="H162" s="166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</row>
    <row r="163" spans="1:18" ht="19.5" customHeight="1">
      <c r="A163" s="166"/>
      <c r="B163" s="166"/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</row>
    <row r="164" spans="1:18" ht="19.5" customHeight="1">
      <c r="A164" s="166"/>
      <c r="B164" s="166"/>
      <c r="C164" s="166"/>
      <c r="D164" s="166"/>
      <c r="E164" s="166"/>
      <c r="F164" s="166"/>
      <c r="G164" s="166"/>
      <c r="H164" s="166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</row>
    <row r="165" spans="1:18" ht="19.5" customHeight="1">
      <c r="A165" s="166"/>
      <c r="B165" s="166"/>
      <c r="C165" s="166"/>
      <c r="D165" s="166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</row>
    <row r="166" spans="1:18" ht="19.5" customHeight="1">
      <c r="A166" s="166"/>
      <c r="B166" s="166"/>
      <c r="C166" s="166"/>
      <c r="D166" s="166"/>
      <c r="E166" s="166"/>
      <c r="F166" s="166"/>
      <c r="G166" s="166"/>
      <c r="H166" s="16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</row>
    <row r="167" spans="1:18" ht="19.5" customHeight="1">
      <c r="A167" s="166"/>
      <c r="B167" s="166"/>
      <c r="C167" s="166"/>
      <c r="D167" s="166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</row>
    <row r="168" spans="1:18" ht="19.5" customHeight="1">
      <c r="A168" s="166"/>
      <c r="B168" s="166"/>
      <c r="C168" s="166"/>
      <c r="D168" s="166"/>
      <c r="E168" s="166"/>
      <c r="F168" s="166"/>
      <c r="G168" s="166"/>
      <c r="H168" s="166"/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</row>
    <row r="169" spans="1:18" ht="19.5" customHeight="1">
      <c r="A169" s="166"/>
      <c r="B169" s="166"/>
      <c r="C169" s="166"/>
      <c r="D169" s="166"/>
      <c r="E169" s="166"/>
      <c r="F169" s="166"/>
      <c r="G169" s="166"/>
      <c r="H169" s="166"/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</row>
    <row r="170" spans="1:18" ht="19.5" customHeight="1">
      <c r="A170" s="166"/>
      <c r="B170" s="166"/>
      <c r="C170" s="166"/>
      <c r="D170" s="166"/>
      <c r="E170" s="166"/>
      <c r="F170" s="166"/>
      <c r="G170" s="166"/>
      <c r="H170" s="166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</row>
    <row r="171" spans="1:18" ht="19.5" customHeight="1">
      <c r="A171" s="166"/>
      <c r="B171" s="166"/>
      <c r="C171" s="166"/>
      <c r="D171" s="166"/>
      <c r="E171" s="166"/>
      <c r="F171" s="166"/>
      <c r="G171" s="166"/>
      <c r="H171" s="166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</row>
    <row r="172" spans="1:18" ht="19.5" customHeight="1">
      <c r="A172" s="166"/>
      <c r="B172" s="166"/>
      <c r="C172" s="166"/>
      <c r="D172" s="166"/>
      <c r="E172" s="166"/>
      <c r="F172" s="166"/>
      <c r="G172" s="166"/>
      <c r="H172" s="166"/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</row>
    <row r="173" spans="1:18" ht="19.5" customHeight="1">
      <c r="A173" s="166"/>
      <c r="B173" s="166"/>
      <c r="C173" s="166"/>
      <c r="D173" s="166"/>
      <c r="E173" s="166"/>
      <c r="F173" s="166"/>
      <c r="G173" s="166"/>
      <c r="H173" s="166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</row>
    <row r="174" spans="1:18" ht="19.5" customHeight="1">
      <c r="A174" s="166"/>
      <c r="B174" s="166"/>
      <c r="C174" s="166"/>
      <c r="D174" s="166"/>
      <c r="E174" s="166"/>
      <c r="F174" s="166"/>
      <c r="G174" s="166"/>
      <c r="H174" s="166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</row>
    <row r="175" spans="1:18" ht="19.5" customHeight="1">
      <c r="A175" s="166"/>
      <c r="B175" s="166"/>
      <c r="C175" s="166"/>
      <c r="D175" s="166"/>
      <c r="E175" s="166"/>
      <c r="F175" s="166"/>
      <c r="G175" s="166"/>
      <c r="H175" s="166"/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</row>
    <row r="176" spans="1:18" ht="19.5" customHeight="1">
      <c r="A176" s="166"/>
      <c r="B176" s="166"/>
      <c r="C176" s="166"/>
      <c r="D176" s="166"/>
      <c r="E176" s="166"/>
      <c r="F176" s="166"/>
      <c r="G176" s="166"/>
      <c r="H176" s="166"/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</row>
    <row r="177" spans="1:18" ht="19.5" customHeight="1">
      <c r="A177" s="166"/>
      <c r="B177" s="166"/>
      <c r="C177" s="166"/>
      <c r="D177" s="166"/>
      <c r="E177" s="166"/>
      <c r="F177" s="166"/>
      <c r="G177" s="166"/>
      <c r="H177" s="166"/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</row>
    <row r="178" spans="1:18" ht="19.5" customHeight="1">
      <c r="A178" s="166"/>
      <c r="B178" s="166"/>
      <c r="C178" s="166"/>
      <c r="D178" s="166"/>
      <c r="E178" s="166"/>
      <c r="F178" s="166"/>
      <c r="G178" s="166"/>
      <c r="H178" s="166"/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</row>
    <row r="179" spans="1:18" ht="19.5" customHeight="1">
      <c r="A179" s="166"/>
      <c r="B179" s="166"/>
      <c r="C179" s="166"/>
      <c r="D179" s="166"/>
      <c r="E179" s="166"/>
      <c r="F179" s="166"/>
      <c r="G179" s="166"/>
      <c r="H179" s="166"/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</row>
    <row r="180" spans="1:18" ht="19.5" customHeight="1">
      <c r="A180" s="166"/>
      <c r="B180" s="166"/>
      <c r="C180" s="166"/>
      <c r="D180" s="166"/>
      <c r="E180" s="166"/>
      <c r="F180" s="166"/>
      <c r="G180" s="166"/>
      <c r="H180" s="166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</row>
    <row r="181" spans="1:18" ht="19.5" customHeight="1">
      <c r="A181" s="166"/>
      <c r="B181" s="166"/>
      <c r="C181" s="166"/>
      <c r="D181" s="166"/>
      <c r="E181" s="166"/>
      <c r="F181" s="166"/>
      <c r="G181" s="166"/>
      <c r="H181" s="166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</row>
    <row r="182" spans="1:18" ht="19.5" customHeight="1">
      <c r="A182" s="166"/>
      <c r="B182" s="166"/>
      <c r="C182" s="166"/>
      <c r="D182" s="166"/>
      <c r="E182" s="166"/>
      <c r="F182" s="166"/>
      <c r="G182" s="166"/>
      <c r="H182" s="166"/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</row>
    <row r="183" spans="1:18" ht="19.5" customHeight="1">
      <c r="A183" s="166"/>
      <c r="B183" s="166"/>
      <c r="C183" s="166"/>
      <c r="D183" s="166"/>
      <c r="E183" s="166"/>
      <c r="F183" s="166"/>
      <c r="G183" s="166"/>
      <c r="H183" s="166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</row>
    <row r="184" spans="1:18" ht="19.5" customHeight="1">
      <c r="A184" s="166"/>
      <c r="B184" s="166"/>
      <c r="C184" s="166"/>
      <c r="D184" s="166"/>
      <c r="E184" s="166"/>
      <c r="F184" s="166"/>
      <c r="G184" s="166"/>
      <c r="H184" s="166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</row>
    <row r="185" spans="1:18" ht="19.5" customHeight="1">
      <c r="A185" s="166"/>
      <c r="B185" s="166"/>
      <c r="C185" s="166"/>
      <c r="D185" s="166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</row>
    <row r="186" spans="1:18" ht="19.5" customHeight="1">
      <c r="A186" s="166"/>
      <c r="B186" s="166"/>
      <c r="C186" s="166"/>
      <c r="D186" s="166"/>
      <c r="E186" s="166"/>
      <c r="F186" s="166"/>
      <c r="G186" s="166"/>
      <c r="H186" s="166"/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</row>
    <row r="187" spans="1:18" ht="19.5" customHeight="1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</row>
    <row r="188" spans="1:18" ht="19.5" customHeight="1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</row>
    <row r="189" spans="1:18" ht="19.5" customHeight="1">
      <c r="A189" s="166"/>
      <c r="B189" s="166"/>
      <c r="C189" s="166"/>
      <c r="D189" s="166"/>
      <c r="E189" s="166"/>
      <c r="F189" s="166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</row>
    <row r="190" spans="1:18" ht="19.5" customHeight="1">
      <c r="A190" s="166"/>
      <c r="B190" s="166"/>
      <c r="C190" s="166"/>
      <c r="D190" s="166"/>
      <c r="E190" s="166"/>
      <c r="F190" s="166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</row>
    <row r="191" spans="1:18" ht="19.5" customHeight="1">
      <c r="A191" s="166"/>
      <c r="B191" s="166"/>
      <c r="C191" s="166"/>
      <c r="D191" s="166"/>
      <c r="E191" s="166"/>
      <c r="F191" s="166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</row>
    <row r="192" spans="1:18" ht="19.5" customHeight="1">
      <c r="A192" s="166"/>
      <c r="B192" s="166"/>
      <c r="C192" s="166"/>
      <c r="D192" s="166"/>
      <c r="E192" s="166"/>
      <c r="F192" s="166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</row>
    <row r="193" spans="1:18" ht="19.5" customHeight="1">
      <c r="A193" s="166"/>
      <c r="B193" s="166"/>
      <c r="C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</row>
    <row r="194" spans="1:18" ht="19.5" customHeight="1">
      <c r="A194" s="166"/>
      <c r="B194" s="166"/>
      <c r="C194" s="166"/>
      <c r="D194" s="166"/>
      <c r="E194" s="166"/>
      <c r="F194" s="166"/>
      <c r="G194" s="166"/>
      <c r="H194" s="166"/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</row>
    <row r="195" spans="1:18" ht="19.5" customHeight="1">
      <c r="A195" s="166"/>
      <c r="B195" s="166"/>
      <c r="C195" s="166"/>
      <c r="D195" s="166"/>
      <c r="E195" s="166"/>
      <c r="F195" s="166"/>
      <c r="G195" s="166"/>
      <c r="H195" s="166"/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</row>
    <row r="196" spans="1:18" ht="19.5" customHeight="1">
      <c r="A196" s="166"/>
      <c r="B196" s="166"/>
      <c r="C196" s="166"/>
      <c r="D196" s="166"/>
      <c r="E196" s="166"/>
      <c r="F196" s="166"/>
      <c r="G196" s="166"/>
      <c r="H196" s="166"/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</row>
    <row r="197" spans="1:18" ht="19.5" customHeight="1">
      <c r="A197" s="166"/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</row>
    <row r="198" spans="1:18" ht="19.5" customHeight="1">
      <c r="A198" s="166"/>
      <c r="B198" s="166"/>
      <c r="C198" s="166"/>
      <c r="D198" s="166"/>
      <c r="E198" s="166"/>
      <c r="F198" s="166"/>
      <c r="G198" s="166"/>
      <c r="H198" s="166"/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</row>
    <row r="199" spans="1:18" ht="19.5" customHeight="1">
      <c r="A199" s="166"/>
      <c r="B199" s="166"/>
      <c r="C199" s="166"/>
      <c r="D199" s="166"/>
      <c r="E199" s="166"/>
      <c r="F199" s="166"/>
      <c r="G199" s="166"/>
      <c r="H199" s="166"/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</row>
    <row r="200" spans="1:18" ht="19.5" customHeight="1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</row>
    <row r="201" spans="1:18" ht="19.5" customHeight="1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</row>
    <row r="202" spans="1:18" ht="19.5" customHeight="1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</row>
    <row r="203" spans="1:18" ht="19.5" customHeight="1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</row>
    <row r="204" spans="1:18" ht="19.5" customHeight="1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</row>
    <row r="205" spans="1:18" ht="19.5" customHeight="1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</row>
    <row r="206" spans="1:18" ht="19.5" customHeight="1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</row>
    <row r="207" spans="1:18" ht="19.5" customHeight="1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</row>
    <row r="208" spans="1:18" ht="19.5" customHeight="1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</row>
    <row r="209" spans="1:18" ht="19.5" customHeight="1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</row>
    <row r="210" spans="1:18" ht="19.5" customHeight="1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</row>
    <row r="211" spans="1:18" ht="19.5" customHeight="1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</row>
    <row r="212" spans="1:18" ht="19.5" customHeight="1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</row>
    <row r="213" spans="1:18" ht="19.5" customHeight="1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</row>
    <row r="214" spans="1:18" ht="19.5" customHeight="1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</row>
    <row r="215" spans="1:18" ht="19.5" customHeight="1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</row>
    <row r="216" spans="1:18" ht="19.5" customHeight="1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</row>
    <row r="217" spans="1:18" ht="19.5" customHeight="1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</row>
    <row r="218" spans="1:18" ht="19.5" customHeight="1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</row>
    <row r="219" spans="1:18" ht="19.5" customHeight="1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</row>
    <row r="220" spans="1:18" ht="19.5" customHeight="1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</row>
    <row r="221" spans="1:18" ht="19.5" customHeight="1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</row>
    <row r="222" spans="1:18" ht="19.5" customHeight="1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</row>
    <row r="223" spans="1:18" ht="19.5" customHeight="1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</row>
    <row r="224" spans="1:18" ht="19.5" customHeight="1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</row>
    <row r="225" spans="1:18" ht="19.5" customHeight="1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</row>
    <row r="226" spans="1:18" ht="19.5" customHeight="1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</row>
    <row r="227" spans="1:18" ht="19.5" customHeight="1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</row>
    <row r="228" spans="1:18" ht="19.5" customHeight="1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</row>
    <row r="229" spans="1:18" ht="19.5" customHeight="1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</row>
    <row r="230" spans="1:18" ht="19.5" customHeight="1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</row>
    <row r="231" spans="1:18" ht="19.5" customHeight="1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</row>
    <row r="232" spans="1:18" ht="19.5" customHeight="1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</row>
    <row r="233" spans="1:18" ht="19.5" customHeight="1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</row>
    <row r="234" spans="1:18" ht="19.5" customHeight="1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</row>
    <row r="235" spans="1:18" ht="19.5" customHeight="1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</row>
    <row r="236" spans="1:18" ht="19.5" customHeight="1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</row>
    <row r="237" spans="1:18" ht="19.5" customHeight="1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</row>
    <row r="238" spans="1:18" ht="19.5" customHeight="1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</row>
    <row r="239" spans="1:18" ht="19.5" customHeight="1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</row>
    <row r="240" spans="1:18" ht="19.5" customHeight="1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</row>
    <row r="241" spans="1:18" ht="19.5" customHeight="1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</row>
    <row r="242" spans="1:18" ht="19.5" customHeight="1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</row>
    <row r="243" spans="1:18" ht="19.5" customHeight="1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</row>
    <row r="244" spans="1:18" ht="19.5" customHeight="1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</row>
    <row r="245" spans="1:18" ht="19.5" customHeight="1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</row>
    <row r="246" spans="1:18" ht="19.5" customHeight="1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</row>
    <row r="247" spans="1:18" ht="19.5" customHeight="1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</row>
    <row r="248" spans="1:18" ht="19.5" customHeight="1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</row>
    <row r="249" spans="1:18" ht="19.5" customHeight="1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</row>
    <row r="250" spans="1:18" ht="19.5" customHeight="1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</row>
    <row r="251" spans="1:18" ht="19.5" customHeight="1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</row>
    <row r="252" spans="1:18" ht="19.5" customHeight="1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</row>
    <row r="253" spans="1:18" ht="19.5" customHeight="1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</row>
    <row r="254" spans="1:18" ht="19.5" customHeight="1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</row>
    <row r="255" spans="1:18" ht="19.5" customHeight="1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</row>
    <row r="256" spans="1:18" ht="19.5" customHeight="1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</row>
    <row r="257" spans="1:18" ht="19.5" customHeight="1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</row>
    <row r="258" spans="1:18" ht="19.5" customHeight="1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</row>
    <row r="259" spans="1:18" ht="19.5" customHeight="1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</row>
    <row r="260" spans="1:18" ht="19.5" customHeight="1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</row>
    <row r="261" spans="1:18" ht="19.5" customHeight="1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</row>
    <row r="262" spans="1:18" ht="19.5" customHeight="1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</row>
    <row r="263" spans="1:18" ht="19.5" customHeight="1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</row>
    <row r="264" spans="1:18" ht="19.5" customHeight="1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</row>
    <row r="265" spans="1:18" ht="19.5" customHeight="1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</row>
    <row r="266" spans="1:18" ht="19.5" customHeight="1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</row>
    <row r="267" spans="1:18" ht="19.5" customHeight="1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</row>
    <row r="268" spans="1:18" ht="19.5" customHeight="1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</row>
    <row r="269" spans="1:18" ht="19.5" customHeight="1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</row>
    <row r="270" spans="1:18" ht="19.5" customHeight="1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</row>
    <row r="271" spans="1:18" ht="19.5" customHeight="1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</row>
    <row r="272" spans="1:18" ht="19.5" customHeight="1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</row>
    <row r="273" spans="1:18" ht="19.5" customHeight="1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</row>
    <row r="274" spans="1:18" ht="19.5" customHeight="1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</row>
    <row r="275" spans="1:18" ht="19.5" customHeight="1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</row>
    <row r="276" spans="1:18" ht="19.5" customHeight="1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</row>
    <row r="277" spans="1:18" ht="19.5" customHeight="1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</row>
    <row r="278" spans="1:18" ht="19.5" customHeight="1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</row>
    <row r="279" spans="1:18" ht="19.5" customHeight="1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</row>
    <row r="280" spans="1:18" ht="19.5" customHeight="1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</row>
    <row r="281" spans="1:18" ht="19.5" customHeight="1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</row>
    <row r="282" spans="1:18" ht="19.5" customHeight="1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</row>
    <row r="283" spans="1:18" ht="19.5" customHeight="1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</row>
    <row r="284" spans="1:18" ht="19.5" customHeight="1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</row>
    <row r="285" spans="1:18" ht="19.5" customHeight="1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</row>
    <row r="286" spans="1:18" ht="19.5" customHeight="1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</row>
    <row r="287" spans="1:18" ht="19.5" customHeight="1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</row>
    <row r="288" spans="1:18" ht="19.5" customHeight="1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</row>
    <row r="289" spans="1:18" ht="19.5" customHeight="1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</row>
    <row r="290" spans="1:18" ht="19.5" customHeight="1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</row>
    <row r="291" spans="1:18" ht="19.5" customHeight="1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</row>
    <row r="292" spans="1:18" ht="19.5" customHeight="1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</row>
    <row r="293" spans="1:18" ht="19.5" customHeight="1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</row>
    <row r="294" spans="1:18" ht="19.5" customHeight="1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</row>
    <row r="295" spans="1:18" ht="19.5" customHeight="1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</row>
    <row r="296" spans="1:18" ht="19.5" customHeight="1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</row>
    <row r="297" spans="1:18" ht="19.5" customHeight="1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</row>
    <row r="298" spans="1:18" ht="19.5" customHeight="1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</row>
    <row r="299" spans="1:18" ht="19.5" customHeight="1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</row>
    <row r="300" spans="1:18" ht="19.5" customHeight="1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</row>
    <row r="301" spans="1:18" ht="19.5" customHeight="1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</row>
    <row r="302" spans="1:18" ht="19.5" customHeight="1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</row>
    <row r="303" spans="1:18" ht="19.5" customHeight="1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</row>
    <row r="304" spans="1:18" ht="19.5" customHeight="1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</row>
    <row r="305" spans="1:18" ht="19.5" customHeight="1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</row>
    <row r="306" spans="1:18" ht="19.5" customHeight="1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</row>
    <row r="307" spans="1:18" ht="19.5" customHeight="1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</row>
    <row r="308" spans="1:18" ht="19.5" customHeight="1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</row>
    <row r="309" spans="1:18" ht="19.5" customHeight="1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</row>
    <row r="310" spans="1:18" ht="19.5" customHeight="1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</row>
    <row r="311" spans="1:18" ht="19.5" customHeight="1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</row>
    <row r="312" spans="1:18" ht="19.5" customHeight="1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</row>
    <row r="313" spans="1:18" ht="19.5" customHeight="1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</row>
    <row r="314" spans="1:18" ht="19.5" customHeight="1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</row>
    <row r="315" spans="1:18" ht="19.5" customHeight="1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</row>
    <row r="316" spans="1:18" ht="19.5" customHeight="1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</row>
    <row r="317" spans="1:18" ht="19.5" customHeight="1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</row>
    <row r="318" spans="1:18" ht="19.5" customHeight="1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</row>
    <row r="319" spans="1:18" ht="19.5" customHeight="1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</row>
    <row r="320" spans="1:18" ht="19.5" customHeight="1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</row>
    <row r="321" spans="1:18" ht="19.5" customHeight="1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</row>
    <row r="322" spans="1:18" ht="19.5" customHeight="1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</row>
    <row r="323" spans="1:18" ht="19.5" customHeight="1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</row>
    <row r="324" spans="1:18" ht="19.5" customHeight="1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</row>
    <row r="325" spans="1:18" ht="19.5" customHeight="1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</row>
    <row r="326" spans="1:18" ht="19.5" customHeight="1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</row>
    <row r="327" spans="1:18" ht="19.5" customHeight="1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</row>
    <row r="328" spans="1:18" ht="19.5" customHeight="1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</row>
    <row r="329" spans="1:18" ht="19.5" customHeight="1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</row>
    <row r="330" spans="1:18" ht="19.5" customHeight="1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</row>
    <row r="331" spans="1:18" ht="19.5" customHeight="1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</row>
    <row r="332" spans="1:18" ht="19.5" customHeight="1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</row>
    <row r="333" spans="1:18" ht="19.5" customHeight="1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</row>
    <row r="334" spans="1:18" ht="19.5" customHeight="1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</row>
    <row r="335" spans="1:18" ht="19.5" customHeight="1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</row>
    <row r="336" spans="1:18" ht="19.5" customHeight="1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</row>
    <row r="337" spans="1:18" ht="19.5" customHeight="1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</row>
    <row r="338" spans="1:18" ht="19.5" customHeight="1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</row>
    <row r="339" spans="1:18" ht="19.5" customHeight="1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</row>
    <row r="340" spans="1:18" ht="19.5" customHeight="1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</row>
    <row r="341" spans="1:18" ht="19.5" customHeight="1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</row>
    <row r="342" spans="1:18" ht="19.5" customHeight="1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</row>
    <row r="343" spans="1:18" ht="19.5" customHeight="1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</row>
    <row r="344" spans="1:18" ht="19.5" customHeight="1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</row>
    <row r="345" spans="1:18" ht="19.5" customHeight="1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</row>
    <row r="346" spans="1:18" ht="19.5" customHeight="1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</row>
    <row r="347" spans="1:18" ht="19.5" customHeight="1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</row>
    <row r="348" spans="1:18" ht="19.5" customHeight="1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</row>
    <row r="349" spans="1:18" ht="19.5" customHeight="1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</row>
    <row r="350" spans="1:18" ht="19.5" customHeight="1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</row>
    <row r="351" spans="1:18" ht="19.5" customHeight="1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</row>
    <row r="352" spans="1:18" ht="19.5" customHeight="1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</row>
    <row r="353" spans="1:18" ht="19.5" customHeight="1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</row>
    <row r="354" spans="1:18" ht="19.5" customHeight="1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</row>
    <row r="355" spans="1:18" ht="19.5" customHeight="1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</row>
    <row r="356" spans="1:18" ht="19.5" customHeight="1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</row>
    <row r="357" spans="1:18" ht="19.5" customHeight="1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</row>
    <row r="358" spans="1:18" ht="19.5" customHeight="1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</row>
    <row r="359" spans="1:18" ht="19.5" customHeight="1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</row>
    <row r="360" spans="1:18" ht="19.5" customHeight="1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</row>
    <row r="361" spans="1:18" ht="19.5" customHeight="1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</row>
    <row r="362" spans="1:18" ht="19.5" customHeight="1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</row>
    <row r="363" spans="1:18" ht="19.5" customHeight="1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</row>
    <row r="364" spans="1:18" ht="19.5" customHeight="1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</row>
    <row r="365" spans="1:18" ht="19.5" customHeight="1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</row>
    <row r="366" spans="1:18" ht="19.5" customHeight="1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</row>
    <row r="367" spans="1:18" ht="19.5" customHeight="1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</row>
    <row r="368" spans="1:18" ht="19.5" customHeight="1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</row>
    <row r="369" spans="1:18" ht="19.5" customHeight="1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</row>
    <row r="370" spans="1:18" ht="19.5" customHeight="1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</row>
    <row r="371" spans="1:18" ht="19.5" customHeight="1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</row>
    <row r="372" spans="1:18" ht="19.5" customHeight="1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</row>
    <row r="373" spans="1:18" ht="19.5" customHeight="1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</row>
    <row r="374" spans="1:18" ht="19.5" customHeight="1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</row>
    <row r="375" spans="1:18" ht="19.5" customHeight="1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</row>
    <row r="376" spans="1:18" ht="19.5" customHeight="1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</row>
    <row r="377" spans="1:18" ht="19.5" customHeight="1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</row>
    <row r="378" spans="1:18" ht="19.5" customHeight="1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</row>
    <row r="379" spans="1:18" ht="19.5" customHeight="1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</row>
    <row r="380" spans="1:18" ht="19.5" customHeight="1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</row>
    <row r="381" spans="1:18" ht="19.5" customHeight="1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</row>
    <row r="382" spans="1:18" ht="19.5" customHeight="1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</row>
    <row r="383" spans="1:18" ht="19.5" customHeight="1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</row>
    <row r="384" spans="1:18" ht="19.5" customHeight="1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</row>
    <row r="385" spans="1:18" ht="19.5" customHeight="1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</row>
    <row r="386" spans="1:18" ht="19.5" customHeight="1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</row>
    <row r="387" spans="1:18" ht="19.5" customHeight="1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</row>
    <row r="388" spans="1:18" ht="19.5" customHeight="1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</row>
    <row r="389" spans="1:18" ht="19.5" customHeight="1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</row>
    <row r="390" spans="1:18" ht="19.5" customHeight="1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</row>
    <row r="391" spans="1:18" ht="19.5" customHeight="1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</row>
    <row r="392" spans="1:18" ht="19.5" customHeight="1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</row>
    <row r="393" spans="1:18" ht="19.5" customHeight="1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</row>
    <row r="394" spans="1:18" ht="19.5" customHeight="1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</row>
    <row r="395" spans="1:18" ht="19.5" customHeight="1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</row>
    <row r="396" spans="1:18" ht="19.5" customHeight="1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</row>
    <row r="397" spans="1:18" ht="19.5" customHeight="1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</row>
    <row r="398" spans="1:18" ht="19.5" customHeight="1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</row>
    <row r="399" spans="1:18" ht="19.5" customHeight="1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</row>
    <row r="400" spans="1:18" ht="19.5" customHeight="1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</row>
    <row r="401" spans="1:18" ht="19.5" customHeight="1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</row>
    <row r="402" spans="1:18" ht="19.5" customHeight="1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</row>
    <row r="403" spans="1:18" ht="19.5" customHeight="1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</row>
    <row r="404" spans="1:18" ht="19.5" customHeight="1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</row>
    <row r="405" spans="1:18" ht="19.5" customHeight="1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</row>
    <row r="406" spans="1:18" ht="19.5" customHeight="1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</row>
    <row r="407" spans="1:18" ht="19.5" customHeight="1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</row>
    <row r="408" spans="1:18" ht="19.5" customHeight="1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</row>
    <row r="409" spans="1:18" ht="19.5" customHeight="1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</row>
    <row r="410" spans="1:18" ht="19.5" customHeight="1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</row>
    <row r="411" spans="1:18" ht="19.5" customHeight="1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</row>
    <row r="412" spans="1:18" ht="19.5" customHeight="1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</row>
    <row r="413" spans="1:18" ht="19.5" customHeight="1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</row>
    <row r="414" spans="1:18" ht="19.5" customHeight="1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</row>
    <row r="415" spans="1:18" ht="19.5" customHeight="1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</row>
    <row r="416" spans="1:18" ht="19.5" customHeight="1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</row>
    <row r="417" spans="1:18" ht="19.5" customHeight="1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</row>
    <row r="418" spans="1:18" ht="19.5" customHeight="1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</row>
    <row r="419" spans="1:18" ht="19.5" customHeight="1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</row>
    <row r="420" spans="1:18" ht="19.5" customHeight="1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</row>
    <row r="421" spans="1:18" ht="19.5" customHeight="1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</row>
    <row r="422" spans="1:18" ht="19.5" customHeight="1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</row>
    <row r="423" spans="1:18" ht="19.5" customHeight="1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</row>
    <row r="424" spans="1:18" ht="19.5" customHeight="1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</row>
    <row r="425" spans="1:18" ht="19.5" customHeight="1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</row>
    <row r="426" spans="1:18" ht="19.5" customHeight="1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</row>
    <row r="427" spans="1:18" ht="19.5" customHeight="1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</row>
    <row r="428" spans="1:18" ht="19.5" customHeight="1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</row>
    <row r="429" spans="1:18" ht="19.5" customHeight="1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</row>
    <row r="430" spans="1:18" ht="19.5" customHeight="1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</row>
    <row r="431" spans="1:18" ht="19.5" customHeight="1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</row>
    <row r="432" spans="1:18" ht="19.5" customHeight="1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</row>
    <row r="433" spans="1:18" ht="19.5" customHeight="1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</row>
    <row r="434" spans="1:18" ht="19.5" customHeight="1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</row>
    <row r="435" spans="1:18" ht="19.5" customHeight="1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</row>
    <row r="436" spans="1:18" ht="19.5" customHeight="1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</row>
    <row r="437" spans="1:18" ht="19.5" customHeight="1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</row>
    <row r="438" spans="1:18" ht="19.5" customHeight="1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</row>
    <row r="439" spans="1:18" ht="19.5" customHeight="1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</row>
    <row r="440" spans="1:18" ht="19.5" customHeight="1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</row>
    <row r="441" spans="1:18" ht="19.5" customHeight="1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</row>
    <row r="442" spans="1:18" ht="19.5" customHeight="1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</row>
    <row r="443" spans="1:18" ht="19.5" customHeight="1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</row>
    <row r="444" spans="1:18" ht="19.5" customHeight="1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</row>
    <row r="445" spans="1:18" ht="19.5" customHeight="1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</row>
    <row r="446" spans="1:18" ht="19.5" customHeight="1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</row>
    <row r="447" spans="1:18" ht="19.5" customHeight="1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</row>
    <row r="448" spans="1:18" ht="19.5" customHeight="1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</row>
    <row r="449" spans="1:18" ht="19.5" customHeight="1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</row>
    <row r="450" spans="1:18" ht="19.5" customHeight="1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</row>
    <row r="451" spans="1:18" ht="19.5" customHeight="1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</row>
    <row r="452" spans="1:18" ht="19.5" customHeight="1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</row>
    <row r="453" spans="1:18" ht="19.5" customHeight="1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</row>
    <row r="454" spans="1:18" ht="19.5" customHeight="1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</row>
    <row r="455" spans="1:18" ht="19.5" customHeight="1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</row>
    <row r="456" spans="1:18" ht="19.5" customHeight="1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</row>
    <row r="457" spans="1:18" ht="19.5" customHeight="1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</row>
    <row r="458" spans="1:18" ht="19.5" customHeight="1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</row>
    <row r="459" spans="1:18" ht="19.5" customHeight="1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</row>
    <row r="460" spans="1:18" ht="19.5" customHeight="1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</row>
    <row r="461" spans="1:18" ht="19.5" customHeight="1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</row>
    <row r="462" spans="1:18" ht="19.5" customHeight="1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</row>
    <row r="463" spans="1:18" ht="19.5" customHeight="1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</row>
    <row r="464" spans="1:18" ht="19.5" customHeight="1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</row>
    <row r="465" spans="1:18" ht="19.5" customHeight="1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</row>
    <row r="466" spans="1:18" ht="19.5" customHeight="1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</row>
    <row r="467" spans="1:18" ht="19.5" customHeight="1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</row>
    <row r="468" spans="1:18" ht="19.5" customHeight="1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</row>
    <row r="469" spans="1:18" ht="19.5" customHeight="1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</row>
    <row r="470" spans="1:18" ht="19.5" customHeight="1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</row>
    <row r="471" spans="1:18" ht="19.5" customHeight="1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</row>
    <row r="472" spans="1:18" ht="19.5" customHeight="1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</row>
    <row r="473" spans="1:18" ht="19.5" customHeight="1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</row>
    <row r="474" spans="1:18" ht="19.5" customHeight="1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</row>
    <row r="475" spans="1:18" ht="19.5" customHeight="1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</row>
    <row r="476" spans="1:18" ht="19.5" customHeight="1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</row>
    <row r="477" spans="1:18" ht="19.5" customHeight="1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</row>
    <row r="478" spans="1:18" ht="19.5" customHeight="1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</row>
    <row r="479" spans="1:18" ht="19.5" customHeight="1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</row>
    <row r="480" spans="1:18" ht="19.5" customHeight="1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</row>
    <row r="481" spans="1:18" ht="19.5" customHeight="1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</row>
    <row r="482" spans="1:18" ht="19.5" customHeight="1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</row>
    <row r="483" spans="1:18" ht="19.5" customHeight="1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</row>
    <row r="484" spans="1:18" ht="19.5" customHeight="1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</row>
    <row r="485" spans="1:18" ht="19.5" customHeight="1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</row>
    <row r="486" spans="1:18" ht="19.5" customHeight="1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</row>
    <row r="487" spans="1:18" ht="19.5" customHeight="1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</row>
    <row r="488" spans="1:18" ht="19.5" customHeight="1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</row>
    <row r="489" spans="1:18" ht="19.5" customHeight="1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</row>
    <row r="490" spans="1:18" ht="19.5" customHeight="1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</row>
    <row r="491" spans="1:18" ht="19.5" customHeight="1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</row>
    <row r="492" spans="1:18" ht="19.5" customHeight="1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</row>
    <row r="493" spans="1:18" ht="19.5" customHeight="1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</row>
    <row r="494" spans="1:18" ht="19.5" customHeight="1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</row>
    <row r="495" spans="1:18" ht="19.5" customHeight="1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</row>
    <row r="496" spans="1:18" ht="19.5" customHeight="1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</row>
    <row r="497" spans="1:18" ht="19.5" customHeight="1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</row>
    <row r="498" spans="1:18" ht="19.5" customHeight="1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</row>
    <row r="499" spans="1:18" ht="19.5" customHeight="1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</row>
    <row r="500" spans="1:18" ht="19.5" customHeight="1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</row>
    <row r="501" spans="1:18" ht="19.5" customHeight="1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</row>
    <row r="502" spans="1:18" ht="19.5" customHeight="1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</row>
    <row r="503" spans="1:18" ht="19.5" customHeight="1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</row>
    <row r="504" spans="1:18" ht="19.5" customHeight="1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</row>
    <row r="505" spans="1:18" ht="19.5" customHeight="1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</row>
    <row r="506" spans="1:18" ht="19.5" customHeight="1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</row>
    <row r="507" spans="1:18" ht="19.5" customHeight="1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</row>
    <row r="508" spans="1:18" ht="19.5" customHeight="1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</row>
    <row r="509" spans="1:18" ht="19.5" customHeight="1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</row>
    <row r="510" spans="1:18" ht="19.5" customHeight="1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</row>
    <row r="511" spans="1:18" ht="19.5" customHeight="1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</row>
    <row r="512" spans="1:18" ht="19.5" customHeight="1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</row>
    <row r="513" spans="1:18" ht="19.5" customHeight="1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</row>
    <row r="514" spans="1:18" ht="19.5" customHeight="1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</row>
    <row r="515" spans="1:18" ht="19.5" customHeight="1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</row>
    <row r="516" spans="1:18" ht="19.5" customHeight="1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</row>
    <row r="517" spans="1:18" ht="19.5" customHeight="1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</row>
    <row r="518" spans="1:18" ht="19.5" customHeight="1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</row>
    <row r="519" spans="1:18" ht="19.5" customHeight="1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</row>
    <row r="520" spans="1:18" ht="19.5" customHeight="1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</row>
    <row r="521" spans="1:18" ht="19.5" customHeight="1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</row>
    <row r="522" spans="1:18" ht="19.5" customHeight="1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</row>
    <row r="523" spans="1:18" ht="19.5" customHeight="1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</row>
    <row r="524" spans="1:18" ht="19.5" customHeight="1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</row>
    <row r="525" spans="1:18" ht="19.5" customHeight="1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</row>
    <row r="526" spans="1:18" ht="19.5" customHeight="1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</row>
    <row r="527" spans="1:18" ht="19.5" customHeight="1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</row>
    <row r="528" spans="1:18" ht="19.5" customHeight="1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</row>
    <row r="529" spans="1:18" ht="19.5" customHeight="1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</row>
    <row r="530" spans="1:18" ht="19.5" customHeight="1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</row>
    <row r="531" spans="1:18" ht="19.5" customHeight="1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</row>
    <row r="532" spans="1:18" ht="19.5" customHeight="1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</row>
    <row r="533" spans="1:18" ht="19.5" customHeight="1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</row>
    <row r="534" spans="1:18" ht="19.5" customHeight="1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</row>
    <row r="535" spans="1:18" ht="19.5" customHeight="1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</row>
    <row r="536" spans="1:18" ht="19.5" customHeight="1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</row>
    <row r="537" spans="1:18" ht="19.5" customHeight="1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</row>
    <row r="538" spans="1:18" ht="19.5" customHeight="1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</row>
    <row r="539" spans="1:18" ht="19.5" customHeight="1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</row>
    <row r="540" spans="1:18" ht="19.5" customHeight="1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</row>
    <row r="541" spans="1:18" ht="19.5" customHeight="1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</row>
    <row r="542" spans="1:18" ht="19.5" customHeight="1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</row>
    <row r="543" spans="1:18" ht="19.5" customHeight="1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</row>
    <row r="544" spans="1:18" ht="19.5" customHeight="1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</row>
    <row r="545" spans="1:18" ht="19.5" customHeight="1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</row>
    <row r="546" spans="1:18" ht="19.5" customHeight="1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</row>
    <row r="547" spans="1:18" ht="19.5" customHeight="1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</row>
    <row r="548" spans="1:18" ht="19.5" customHeight="1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</row>
    <row r="549" spans="1:18" ht="19.5" customHeight="1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</row>
    <row r="550" spans="1:18" ht="19.5" customHeight="1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</row>
    <row r="551" spans="1:18" ht="19.5" customHeight="1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</row>
    <row r="552" spans="1:18" ht="19.5" customHeight="1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</row>
    <row r="553" spans="1:18" ht="19.5" customHeight="1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</row>
    <row r="554" spans="1:18" ht="19.5" customHeight="1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</row>
    <row r="555" spans="1:18" ht="19.5" customHeight="1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</row>
    <row r="556" spans="1:18" ht="19.5" customHeight="1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</row>
    <row r="557" spans="1:18" ht="19.5" customHeight="1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</row>
    <row r="558" spans="1:18" ht="19.5" customHeight="1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</row>
    <row r="559" spans="1:18" ht="19.5" customHeight="1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</row>
    <row r="560" spans="1:18" ht="19.5" customHeight="1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</row>
    <row r="561" spans="1:18" ht="19.5" customHeight="1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</row>
    <row r="562" spans="1:18" ht="19.5" customHeight="1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</row>
    <row r="563" spans="1:18" ht="19.5" customHeight="1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</row>
    <row r="564" spans="1:18" ht="19.5" customHeight="1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</row>
    <row r="565" spans="1:18" ht="19.5" customHeight="1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</row>
    <row r="566" spans="1:18" ht="19.5" customHeight="1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</row>
    <row r="567" spans="1:18" ht="19.5" customHeight="1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</row>
    <row r="568" spans="1:18" ht="19.5" customHeight="1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</row>
    <row r="569" spans="1:18" ht="19.5" customHeight="1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</row>
    <row r="570" spans="1:18" ht="19.5" customHeight="1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</row>
    <row r="571" spans="1:18" ht="19.5" customHeight="1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</row>
    <row r="572" spans="1:18" ht="19.5" customHeight="1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</row>
    <row r="573" spans="1:18" ht="19.5" customHeight="1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</row>
    <row r="574" spans="1:18" ht="19.5" customHeight="1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</row>
    <row r="575" spans="1:18" ht="19.5" customHeight="1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</row>
    <row r="576" spans="1:18" ht="19.5" customHeight="1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</row>
    <row r="577" spans="1:18" ht="19.5" customHeight="1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</row>
    <row r="578" spans="1:18" ht="19.5" customHeight="1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</row>
    <row r="579" spans="1:18" ht="19.5" customHeight="1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</row>
    <row r="580" spans="1:18" ht="19.5" customHeight="1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</row>
    <row r="581" spans="1:18" ht="19.5" customHeight="1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</row>
    <row r="582" spans="1:18" ht="19.5" customHeight="1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</row>
    <row r="583" spans="1:18" ht="19.5" customHeight="1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</row>
    <row r="584" spans="1:18" ht="19.5" customHeight="1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</row>
    <row r="585" spans="1:18" ht="19.5" customHeight="1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</row>
    <row r="586" spans="1:18" ht="19.5" customHeight="1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</row>
    <row r="587" spans="1:18" ht="19.5" customHeight="1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</row>
    <row r="588" spans="1:18" ht="19.5" customHeight="1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</row>
    <row r="589" spans="1:18" ht="19.5" customHeight="1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</row>
    <row r="590" spans="1:18" ht="19.5" customHeight="1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</row>
    <row r="591" spans="1:18" ht="19.5" customHeight="1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</row>
    <row r="592" spans="1:18" ht="19.5" customHeight="1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</row>
    <row r="593" spans="1:18" ht="19.5" customHeight="1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</row>
    <row r="594" spans="1:18" ht="19.5" customHeight="1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</row>
    <row r="595" spans="1:18" ht="19.5" customHeight="1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</row>
    <row r="596" spans="1:18" ht="19.5" customHeight="1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</row>
    <row r="597" spans="1:18" ht="19.5" customHeight="1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</row>
    <row r="598" spans="1:18" ht="19.5" customHeight="1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</row>
    <row r="599" spans="1:18" ht="19.5" customHeight="1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</row>
    <row r="600" spans="1:18" ht="19.5" customHeight="1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</row>
    <row r="601" spans="1:18" ht="19.5" customHeight="1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</row>
    <row r="602" spans="1:18" ht="19.5" customHeight="1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</row>
    <row r="603" spans="1:18" ht="19.5" customHeight="1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</row>
    <row r="604" spans="1:18" ht="19.5" customHeight="1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</row>
    <row r="605" spans="1:18" ht="19.5" customHeight="1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</row>
    <row r="606" spans="1:18" ht="19.5" customHeight="1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</row>
    <row r="607" spans="1:18" ht="19.5" customHeight="1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</row>
    <row r="608" spans="1:18" ht="19.5" customHeight="1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</row>
    <row r="609" spans="1:18" ht="19.5" customHeight="1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</row>
    <row r="610" spans="1:18" ht="19.5" customHeight="1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</row>
    <row r="611" spans="1:18" ht="19.5" customHeight="1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</row>
    <row r="612" spans="1:18" ht="19.5" customHeight="1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</row>
    <row r="613" spans="1:18" ht="19.5" customHeight="1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</row>
    <row r="614" spans="1:18" ht="19.5" customHeight="1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</row>
    <row r="615" spans="1:18" ht="19.5" customHeight="1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</row>
    <row r="616" spans="1:18" ht="19.5" customHeight="1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</row>
    <row r="617" spans="1:18" ht="19.5" customHeight="1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</row>
    <row r="618" spans="1:18" ht="19.5" customHeight="1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</row>
    <row r="619" spans="1:18" ht="19.5" customHeight="1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</row>
    <row r="620" spans="1:18" ht="19.5" customHeight="1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</row>
    <row r="621" spans="1:18" ht="19.5" customHeight="1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</row>
    <row r="622" spans="1:18" ht="19.5" customHeight="1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</row>
    <row r="623" spans="1:18" ht="19.5" customHeight="1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</row>
    <row r="624" spans="1:18" ht="19.5" customHeight="1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</row>
    <row r="625" spans="1:18" ht="19.5" customHeight="1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</row>
    <row r="626" spans="1:18" ht="19.5" customHeight="1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</row>
    <row r="627" spans="1:18" ht="19.5" customHeight="1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</row>
    <row r="628" spans="1:18" ht="19.5" customHeight="1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</row>
    <row r="629" spans="1:18" ht="19.5" customHeight="1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</row>
    <row r="630" spans="1:18" ht="19.5" customHeight="1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</row>
    <row r="631" spans="1:18" ht="19.5" customHeight="1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</row>
    <row r="632" spans="1:18" ht="19.5" customHeight="1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</row>
    <row r="633" spans="1:18" ht="19.5" customHeight="1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</row>
    <row r="634" spans="1:18" ht="19.5" customHeight="1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</row>
    <row r="635" spans="1:18" ht="19.5" customHeight="1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</row>
    <row r="636" spans="1:18" ht="19.5" customHeight="1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</row>
    <row r="637" spans="1:18" ht="19.5" customHeight="1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</row>
    <row r="638" spans="1:18" ht="19.5" customHeight="1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</row>
    <row r="639" spans="1:18" ht="19.5" customHeight="1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</row>
    <row r="640" spans="1:18" ht="19.5" customHeight="1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</row>
    <row r="641" spans="1:18" ht="19.5" customHeight="1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</row>
    <row r="642" spans="1:18" ht="19.5" customHeight="1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</row>
    <row r="643" spans="1:18" ht="19.5" customHeight="1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</row>
    <row r="644" spans="1:18" ht="19.5" customHeight="1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</row>
    <row r="645" spans="1:18" ht="19.5" customHeight="1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</row>
    <row r="646" spans="1:18" ht="19.5" customHeight="1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</row>
    <row r="647" spans="1:18" ht="19.5" customHeight="1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</row>
    <row r="648" spans="1:18" ht="19.5" customHeight="1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</row>
    <row r="649" spans="1:18" ht="19.5" customHeight="1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</row>
    <row r="650" spans="1:18" ht="19.5" customHeight="1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</row>
    <row r="651" spans="1:18" ht="19.5" customHeight="1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</row>
    <row r="652" spans="1:18" ht="19.5" customHeight="1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</row>
    <row r="653" spans="1:18" ht="19.5" customHeight="1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</row>
    <row r="654" spans="1:18" ht="19.5" customHeight="1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</row>
    <row r="655" spans="1:18" ht="19.5" customHeight="1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</row>
    <row r="656" spans="1:18" ht="19.5" customHeight="1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</row>
    <row r="657" spans="1:18" ht="19.5" customHeight="1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</row>
    <row r="658" spans="1:18" ht="19.5" customHeight="1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</row>
    <row r="659" spans="1:18" ht="19.5" customHeight="1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</row>
    <row r="660" spans="1:18" ht="19.5" customHeight="1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</row>
    <row r="661" spans="1:18" ht="19.5" customHeight="1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</row>
    <row r="662" spans="1:18" ht="19.5" customHeight="1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</row>
    <row r="663" spans="1:18" ht="19.5" customHeight="1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</row>
    <row r="664" spans="1:18" ht="19.5" customHeight="1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</row>
    <row r="665" spans="1:18" ht="19.5" customHeight="1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</row>
    <row r="666" spans="1:18" ht="19.5" customHeight="1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</row>
    <row r="667" spans="1:18" ht="19.5" customHeight="1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</row>
    <row r="668" spans="1:18" ht="19.5" customHeight="1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</row>
    <row r="669" spans="1:18" ht="19.5" customHeight="1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</row>
    <row r="670" spans="1:18" ht="19.5" customHeight="1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</row>
    <row r="671" spans="1:18" ht="19.5" customHeight="1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</row>
    <row r="672" spans="1:18" ht="19.5" customHeight="1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</row>
    <row r="673" spans="1:18" ht="19.5" customHeight="1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</row>
    <row r="674" spans="1:18" ht="19.5" customHeight="1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</row>
    <row r="675" spans="1:18" ht="19.5" customHeight="1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</row>
    <row r="676" spans="1:18" ht="19.5" customHeight="1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</row>
    <row r="677" spans="1:18" ht="19.5" customHeight="1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</row>
    <row r="678" spans="1:18" ht="19.5" customHeight="1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</row>
    <row r="679" spans="1:18" ht="19.5" customHeight="1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</row>
    <row r="680" spans="1:18" ht="19.5" customHeight="1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</row>
    <row r="681" spans="1:18" ht="19.5" customHeight="1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</row>
    <row r="682" spans="1:18" ht="19.5" customHeight="1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</row>
    <row r="683" spans="1:18" ht="19.5" customHeight="1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</row>
    <row r="684" spans="1:18" ht="19.5" customHeight="1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</row>
    <row r="685" spans="1:18" ht="19.5" customHeight="1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</row>
    <row r="686" spans="1:18" ht="19.5" customHeight="1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</row>
    <row r="687" spans="1:18" ht="19.5" customHeight="1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</row>
    <row r="688" spans="1:18" ht="19.5" customHeight="1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</row>
    <row r="689" spans="1:18" ht="19.5" customHeight="1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</row>
    <row r="690" spans="1:18" ht="19.5" customHeight="1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</row>
    <row r="691" spans="1:18" ht="19.5" customHeight="1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</row>
    <row r="692" spans="1:18" ht="19.5" customHeight="1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</row>
    <row r="693" spans="1:18" ht="19.5" customHeight="1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</row>
    <row r="694" spans="1:18" ht="19.5" customHeight="1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</row>
    <row r="695" spans="1:18" ht="19.5" customHeight="1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</row>
    <row r="696" spans="1:18" ht="19.5" customHeight="1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</row>
    <row r="697" spans="1:18" ht="19.5" customHeight="1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</row>
    <row r="698" spans="1:18" ht="19.5" customHeight="1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</row>
    <row r="699" spans="1:18" ht="19.5" customHeight="1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</row>
    <row r="700" spans="1:18" ht="19.5" customHeight="1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</row>
    <row r="701" spans="1:18" ht="19.5" customHeight="1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</row>
    <row r="702" spans="1:18" ht="19.5" customHeight="1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</row>
    <row r="703" spans="1:18" ht="19.5" customHeight="1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</row>
    <row r="704" spans="1:18" ht="19.5" customHeight="1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</row>
    <row r="705" spans="1:18" ht="19.5" customHeight="1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</row>
    <row r="706" spans="1:18" ht="19.5" customHeight="1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</row>
    <row r="707" spans="1:18" ht="19.5" customHeight="1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</row>
    <row r="708" spans="1:18" ht="19.5" customHeight="1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</row>
    <row r="709" spans="1:18" ht="19.5" customHeight="1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</row>
    <row r="710" spans="1:18" ht="19.5" customHeight="1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</row>
    <row r="711" spans="1:18" ht="19.5" customHeight="1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</row>
    <row r="712" spans="1:18" ht="19.5" customHeight="1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</row>
    <row r="713" spans="1:18" ht="19.5" customHeight="1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</row>
    <row r="714" spans="1:18" ht="19.5" customHeight="1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</row>
    <row r="715" spans="1:18" ht="19.5" customHeight="1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</row>
    <row r="716" spans="1:18" ht="19.5" customHeight="1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</row>
    <row r="717" spans="1:18" ht="19.5" customHeight="1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</row>
    <row r="718" spans="1:18" ht="19.5" customHeight="1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</row>
    <row r="719" spans="1:18" ht="19.5" customHeight="1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</row>
    <row r="720" spans="1:18" ht="19.5" customHeight="1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</row>
    <row r="721" spans="1:18" ht="19.5" customHeight="1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</row>
    <row r="722" spans="1:18" ht="19.5" customHeight="1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</row>
    <row r="723" spans="1:18" ht="19.5" customHeight="1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</row>
    <row r="724" spans="1:18" ht="19.5" customHeight="1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</row>
    <row r="725" spans="1:18" ht="19.5" customHeight="1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</row>
    <row r="726" spans="1:18" ht="19.5" customHeight="1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</row>
    <row r="727" spans="1:18" ht="19.5" customHeight="1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</row>
    <row r="728" spans="1:18" ht="19.5" customHeight="1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</row>
    <row r="729" spans="1:18" ht="19.5" customHeight="1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</row>
    <row r="730" spans="1:18" ht="19.5" customHeight="1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</row>
    <row r="731" spans="1:18" ht="19.5" customHeight="1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</row>
    <row r="732" spans="1:18" ht="19.5" customHeight="1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</row>
    <row r="733" spans="1:18" ht="19.5" customHeight="1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</row>
    <row r="734" spans="1:18" ht="19.5" customHeight="1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</row>
    <row r="735" spans="1:18" ht="19.5" customHeight="1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</row>
    <row r="736" spans="1:18" ht="19.5" customHeight="1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</row>
    <row r="737" spans="1:18" ht="19.5" customHeight="1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</row>
    <row r="738" spans="1:18" ht="19.5" customHeight="1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</row>
    <row r="739" spans="1:18" ht="19.5" customHeight="1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</row>
    <row r="740" spans="1:18" ht="19.5" customHeight="1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</row>
    <row r="741" spans="1:18" ht="19.5" customHeight="1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</row>
    <row r="742" spans="1:18" ht="19.5" customHeight="1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</row>
    <row r="743" spans="1:18" ht="19.5" customHeight="1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</row>
    <row r="744" spans="1:18" ht="19.5" customHeight="1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</row>
    <row r="745" spans="1:18" ht="19.5" customHeight="1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</row>
    <row r="746" spans="1:18" ht="19.5" customHeight="1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</row>
    <row r="747" spans="1:18" ht="19.5" customHeight="1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</row>
    <row r="748" spans="1:18" ht="19.5" customHeight="1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</row>
    <row r="749" spans="1:18" ht="19.5" customHeight="1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</row>
    <row r="750" spans="1:18" ht="19.5" customHeight="1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</row>
    <row r="751" spans="1:18" ht="19.5" customHeight="1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</row>
    <row r="752" spans="1:18" ht="19.5" customHeight="1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</row>
    <row r="753" spans="1:18" ht="19.5" customHeight="1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</row>
    <row r="754" spans="1:18" ht="19.5" customHeight="1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</row>
    <row r="755" spans="1:18" ht="19.5" customHeight="1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</row>
    <row r="756" spans="1:18" ht="19.5" customHeight="1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</row>
    <row r="757" spans="1:18" ht="19.5" customHeight="1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</row>
    <row r="758" spans="1:18" ht="19.5" customHeight="1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</row>
    <row r="759" spans="1:18" ht="19.5" customHeight="1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</row>
    <row r="760" spans="1:18" ht="19.5" customHeight="1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</row>
    <row r="761" spans="1:18" ht="19.5" customHeight="1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</row>
    <row r="762" spans="1:18" ht="19.5" customHeight="1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</row>
    <row r="763" spans="1:18" ht="19.5" customHeight="1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</row>
    <row r="764" spans="1:18" ht="19.5" customHeight="1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</row>
    <row r="765" spans="1:18" ht="19.5" customHeight="1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</row>
    <row r="766" spans="1:18" ht="19.5" customHeight="1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</row>
    <row r="767" spans="1:18" ht="19.5" customHeight="1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</row>
    <row r="768" spans="1:18" ht="19.5" customHeight="1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</row>
    <row r="769" spans="1:18" ht="19.5" customHeight="1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</row>
    <row r="770" spans="1:18" ht="19.5" customHeight="1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</row>
    <row r="771" spans="1:18" ht="19.5" customHeight="1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</row>
    <row r="772" spans="1:18" ht="19.5" customHeight="1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</row>
    <row r="773" spans="1:18" ht="19.5" customHeight="1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</row>
    <row r="774" spans="1:18" ht="19.5" customHeight="1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</row>
    <row r="775" spans="1:18" ht="19.5" customHeight="1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</row>
    <row r="776" spans="1:18" ht="19.5" customHeight="1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</row>
    <row r="777" spans="1:18" ht="19.5" customHeight="1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</row>
    <row r="778" spans="1:18" ht="19.5" customHeight="1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</row>
    <row r="779" spans="1:18" ht="19.5" customHeight="1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</row>
    <row r="780" spans="1:18" ht="19.5" customHeight="1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</row>
    <row r="781" spans="1:18" ht="19.5" customHeight="1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</row>
    <row r="782" spans="1:18" ht="19.5" customHeight="1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</row>
    <row r="783" spans="1:18" ht="19.5" customHeight="1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</row>
    <row r="784" spans="1:18" ht="19.5" customHeight="1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</row>
    <row r="785" spans="1:18" ht="19.5" customHeight="1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</row>
    <row r="786" spans="1:18" ht="19.5" customHeight="1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</row>
    <row r="787" spans="1:18" ht="19.5" customHeight="1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</row>
    <row r="788" spans="1:18" ht="19.5" customHeight="1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</row>
    <row r="789" spans="1:18" ht="19.5" customHeight="1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</row>
    <row r="790" spans="1:18" ht="19.5" customHeight="1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</row>
    <row r="791" spans="1:18" ht="19.5" customHeight="1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</row>
    <row r="792" spans="1:18" ht="19.5" customHeight="1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</row>
    <row r="793" spans="1:18" ht="19.5" customHeight="1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</row>
    <row r="794" spans="1:18" ht="19.5" customHeight="1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</row>
    <row r="795" spans="1:18" ht="19.5" customHeight="1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</row>
    <row r="796" spans="1:18" ht="19.5" customHeight="1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</row>
    <row r="797" spans="1:18" ht="19.5" customHeight="1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</row>
    <row r="798" spans="1:18" ht="19.5" customHeight="1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</row>
    <row r="799" spans="1:18" ht="19.5" customHeight="1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</row>
    <row r="800" spans="1:18" ht="19.5" customHeight="1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</row>
    <row r="801" spans="1:18" ht="19.5" customHeight="1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</row>
    <row r="802" spans="1:18" ht="19.5" customHeight="1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</row>
    <row r="803" spans="1:18" ht="19.5" customHeight="1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</row>
    <row r="804" spans="1:18" ht="19.5" customHeight="1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</row>
    <row r="805" spans="1:18" ht="19.5" customHeight="1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</row>
    <row r="806" spans="1:18" ht="19.5" customHeight="1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</row>
    <row r="807" spans="1:18" ht="19.5" customHeight="1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</row>
    <row r="808" spans="1:18" ht="19.5" customHeight="1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</row>
    <row r="809" spans="1:18" ht="19.5" customHeight="1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</row>
    <row r="810" spans="1:18" ht="19.5" customHeight="1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</row>
    <row r="811" spans="1:18" ht="19.5" customHeight="1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</row>
    <row r="812" spans="1:18" ht="19.5" customHeight="1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</row>
    <row r="813" spans="1:18" ht="19.5" customHeight="1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</row>
    <row r="814" spans="1:18" ht="19.5" customHeight="1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</row>
    <row r="815" spans="1:18" ht="19.5" customHeight="1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</row>
    <row r="816" spans="1:18" ht="19.5" customHeight="1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</row>
    <row r="817" spans="1:18" ht="19.5" customHeight="1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</row>
    <row r="818" spans="1:18" ht="19.5" customHeight="1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</row>
    <row r="819" spans="1:18" ht="19.5" customHeight="1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</row>
    <row r="820" spans="1:18" ht="19.5" customHeight="1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</row>
    <row r="821" spans="1:18" ht="19.5" customHeight="1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</row>
    <row r="822" spans="1:18" ht="19.5" customHeight="1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</row>
    <row r="823" spans="1:18" ht="19.5" customHeight="1">
      <c r="A823" s="166"/>
      <c r="B823" s="166"/>
      <c r="C823" s="166"/>
      <c r="D823" s="166"/>
      <c r="E823" s="166"/>
      <c r="F823" s="166"/>
      <c r="G823" s="166"/>
      <c r="H823" s="166"/>
      <c r="I823" s="166"/>
      <c r="J823" s="166"/>
      <c r="K823" s="166"/>
      <c r="L823" s="166"/>
      <c r="M823" s="166"/>
      <c r="N823" s="166"/>
      <c r="O823" s="166"/>
      <c r="P823" s="166"/>
      <c r="Q823" s="166"/>
      <c r="R823" s="166"/>
    </row>
    <row r="824" spans="1:18" ht="19.5" customHeight="1">
      <c r="A824" s="166"/>
      <c r="B824" s="166"/>
      <c r="C824" s="166"/>
      <c r="D824" s="166"/>
      <c r="E824" s="166"/>
      <c r="F824" s="166"/>
      <c r="G824" s="166"/>
      <c r="H824" s="166"/>
      <c r="I824" s="166"/>
      <c r="J824" s="166"/>
      <c r="K824" s="166"/>
      <c r="L824" s="166"/>
      <c r="M824" s="166"/>
      <c r="N824" s="166"/>
      <c r="O824" s="166"/>
      <c r="P824" s="166"/>
      <c r="Q824" s="166"/>
      <c r="R824" s="166"/>
    </row>
    <row r="825" spans="1:18" ht="19.5" customHeight="1">
      <c r="A825" s="166"/>
      <c r="B825" s="166"/>
      <c r="C825" s="166"/>
      <c r="D825" s="166"/>
      <c r="E825" s="166"/>
      <c r="F825" s="166"/>
      <c r="G825" s="166"/>
      <c r="H825" s="166"/>
      <c r="I825" s="166"/>
      <c r="J825" s="166"/>
      <c r="K825" s="166"/>
      <c r="L825" s="166"/>
      <c r="M825" s="166"/>
      <c r="N825" s="166"/>
      <c r="O825" s="166"/>
      <c r="P825" s="166"/>
      <c r="Q825" s="166"/>
      <c r="R825" s="166"/>
    </row>
    <row r="826" spans="1:18" ht="19.5" customHeight="1">
      <c r="A826" s="166"/>
      <c r="B826" s="166"/>
      <c r="C826" s="166"/>
      <c r="D826" s="166"/>
      <c r="E826" s="166"/>
      <c r="F826" s="166"/>
      <c r="G826" s="166"/>
      <c r="H826" s="166"/>
      <c r="I826" s="166"/>
      <c r="J826" s="166"/>
      <c r="K826" s="166"/>
      <c r="L826" s="166"/>
      <c r="M826" s="166"/>
      <c r="N826" s="166"/>
      <c r="O826" s="166"/>
      <c r="P826" s="166"/>
      <c r="Q826" s="166"/>
      <c r="R826" s="166"/>
    </row>
    <row r="827" spans="1:18" ht="19.5" customHeight="1">
      <c r="A827" s="166"/>
      <c r="B827" s="166"/>
      <c r="C827" s="166"/>
      <c r="D827" s="166"/>
      <c r="E827" s="166"/>
      <c r="F827" s="166"/>
      <c r="G827" s="166"/>
      <c r="H827" s="166"/>
      <c r="I827" s="166"/>
      <c r="J827" s="166"/>
      <c r="K827" s="166"/>
      <c r="L827" s="166"/>
      <c r="M827" s="166"/>
      <c r="N827" s="166"/>
      <c r="O827" s="166"/>
      <c r="P827" s="166"/>
      <c r="Q827" s="166"/>
      <c r="R827" s="166"/>
    </row>
    <row r="828" spans="1:18" ht="19.5" customHeight="1">
      <c r="A828" s="166"/>
      <c r="B828" s="166"/>
      <c r="C828" s="166"/>
      <c r="D828" s="166"/>
      <c r="E828" s="166"/>
      <c r="F828" s="166"/>
      <c r="G828" s="166"/>
      <c r="H828" s="166"/>
      <c r="I828" s="166"/>
      <c r="J828" s="166"/>
      <c r="K828" s="166"/>
      <c r="L828" s="166"/>
      <c r="M828" s="166"/>
      <c r="N828" s="166"/>
      <c r="O828" s="166"/>
      <c r="P828" s="166"/>
      <c r="Q828" s="166"/>
      <c r="R828" s="166"/>
    </row>
    <row r="829" spans="1:18" ht="19.5" customHeight="1">
      <c r="A829" s="166"/>
      <c r="B829" s="166"/>
      <c r="C829" s="166"/>
      <c r="D829" s="166"/>
      <c r="E829" s="166"/>
      <c r="F829" s="166"/>
      <c r="G829" s="166"/>
      <c r="H829" s="166"/>
      <c r="I829" s="166"/>
      <c r="J829" s="166"/>
      <c r="K829" s="166"/>
      <c r="L829" s="166"/>
      <c r="M829" s="166"/>
      <c r="N829" s="166"/>
      <c r="O829" s="166"/>
      <c r="P829" s="166"/>
      <c r="Q829" s="166"/>
      <c r="R829" s="166"/>
    </row>
    <row r="830" spans="1:18" ht="19.5" customHeight="1">
      <c r="A830" s="166"/>
      <c r="B830" s="166"/>
      <c r="C830" s="166"/>
      <c r="D830" s="166"/>
      <c r="E830" s="166"/>
      <c r="F830" s="166"/>
      <c r="G830" s="166"/>
      <c r="H830" s="166"/>
      <c r="I830" s="166"/>
      <c r="J830" s="166"/>
      <c r="K830" s="166"/>
      <c r="L830" s="166"/>
      <c r="M830" s="166"/>
      <c r="N830" s="166"/>
      <c r="O830" s="166"/>
      <c r="P830" s="166"/>
      <c r="Q830" s="166"/>
      <c r="R830" s="166"/>
    </row>
    <row r="831" spans="1:18" ht="19.5" customHeight="1">
      <c r="A831" s="166"/>
      <c r="B831" s="166"/>
      <c r="C831" s="166"/>
      <c r="D831" s="166"/>
      <c r="E831" s="166"/>
      <c r="F831" s="166"/>
      <c r="G831" s="166"/>
      <c r="H831" s="166"/>
      <c r="I831" s="166"/>
      <c r="J831" s="166"/>
      <c r="K831" s="166"/>
      <c r="L831" s="166"/>
      <c r="M831" s="166"/>
      <c r="N831" s="166"/>
      <c r="O831" s="166"/>
      <c r="P831" s="166"/>
      <c r="Q831" s="166"/>
      <c r="R831" s="166"/>
    </row>
    <row r="832" spans="1:18" ht="19.5" customHeight="1">
      <c r="A832" s="166"/>
      <c r="B832" s="166"/>
      <c r="C832" s="166"/>
      <c r="D832" s="166"/>
      <c r="E832" s="166"/>
      <c r="F832" s="166"/>
      <c r="G832" s="166"/>
      <c r="H832" s="166"/>
      <c r="I832" s="166"/>
      <c r="J832" s="166"/>
      <c r="K832" s="166"/>
      <c r="L832" s="166"/>
      <c r="M832" s="166"/>
      <c r="N832" s="166"/>
      <c r="O832" s="166"/>
      <c r="P832" s="166"/>
      <c r="Q832" s="166"/>
      <c r="R832" s="166"/>
    </row>
    <row r="833" spans="1:18" ht="19.5" customHeight="1">
      <c r="A833" s="166"/>
      <c r="B833" s="166"/>
      <c r="C833" s="166"/>
      <c r="D833" s="166"/>
      <c r="E833" s="166"/>
      <c r="F833" s="166"/>
      <c r="G833" s="166"/>
      <c r="H833" s="166"/>
      <c r="I833" s="166"/>
      <c r="J833" s="166"/>
      <c r="K833" s="166"/>
      <c r="L833" s="166"/>
      <c r="M833" s="166"/>
      <c r="N833" s="166"/>
      <c r="O833" s="166"/>
      <c r="P833" s="166"/>
      <c r="Q833" s="166"/>
      <c r="R833" s="166"/>
    </row>
    <row r="834" spans="1:18" ht="19.5" customHeight="1">
      <c r="A834" s="166"/>
      <c r="B834" s="166"/>
      <c r="C834" s="166"/>
      <c r="D834" s="166"/>
      <c r="E834" s="166"/>
      <c r="F834" s="166"/>
      <c r="G834" s="166"/>
      <c r="H834" s="166"/>
      <c r="I834" s="166"/>
      <c r="J834" s="166"/>
      <c r="K834" s="166"/>
      <c r="L834" s="166"/>
      <c r="M834" s="166"/>
      <c r="N834" s="166"/>
      <c r="O834" s="166"/>
      <c r="P834" s="166"/>
      <c r="Q834" s="166"/>
      <c r="R834" s="166"/>
    </row>
    <row r="835" spans="1:18" ht="19.5" customHeight="1">
      <c r="A835" s="166"/>
      <c r="B835" s="166"/>
      <c r="C835" s="166"/>
      <c r="D835" s="166"/>
      <c r="E835" s="166"/>
      <c r="F835" s="166"/>
      <c r="G835" s="166"/>
      <c r="H835" s="166"/>
      <c r="I835" s="166"/>
      <c r="J835" s="166"/>
      <c r="K835" s="166"/>
      <c r="L835" s="166"/>
      <c r="M835" s="166"/>
      <c r="N835" s="166"/>
      <c r="O835" s="166"/>
      <c r="P835" s="166"/>
      <c r="Q835" s="166"/>
      <c r="R835" s="166"/>
    </row>
    <row r="836" spans="1:18" ht="19.5" customHeight="1">
      <c r="A836" s="166"/>
      <c r="B836" s="166"/>
      <c r="C836" s="166"/>
      <c r="D836" s="166"/>
      <c r="E836" s="166"/>
      <c r="F836" s="166"/>
      <c r="G836" s="166"/>
      <c r="H836" s="166"/>
      <c r="I836" s="166"/>
      <c r="J836" s="166"/>
      <c r="K836" s="166"/>
      <c r="L836" s="166"/>
      <c r="M836" s="166"/>
      <c r="N836" s="166"/>
      <c r="O836" s="166"/>
      <c r="P836" s="166"/>
      <c r="Q836" s="166"/>
      <c r="R836" s="166"/>
    </row>
    <row r="837" spans="1:18" ht="19.5" customHeight="1">
      <c r="A837" s="166"/>
      <c r="B837" s="166"/>
      <c r="C837" s="166"/>
      <c r="D837" s="166"/>
      <c r="E837" s="166"/>
      <c r="F837" s="166"/>
      <c r="G837" s="166"/>
      <c r="H837" s="166"/>
      <c r="I837" s="166"/>
      <c r="J837" s="166"/>
      <c r="K837" s="166"/>
      <c r="L837" s="166"/>
      <c r="M837" s="166"/>
      <c r="N837" s="166"/>
      <c r="O837" s="166"/>
      <c r="P837" s="166"/>
      <c r="Q837" s="166"/>
      <c r="R837" s="166"/>
    </row>
    <row r="838" spans="1:18" ht="19.5" customHeight="1">
      <c r="A838" s="166"/>
      <c r="B838" s="166"/>
      <c r="C838" s="166"/>
      <c r="D838" s="166"/>
      <c r="E838" s="166"/>
      <c r="F838" s="166"/>
      <c r="G838" s="166"/>
      <c r="H838" s="166"/>
      <c r="I838" s="166"/>
      <c r="J838" s="166"/>
      <c r="K838" s="166"/>
      <c r="L838" s="166"/>
      <c r="M838" s="166"/>
      <c r="N838" s="166"/>
      <c r="O838" s="166"/>
      <c r="P838" s="166"/>
      <c r="Q838" s="166"/>
      <c r="R838" s="166"/>
    </row>
    <row r="839" spans="1:18" ht="19.5" customHeight="1">
      <c r="A839" s="166"/>
      <c r="B839" s="166"/>
      <c r="C839" s="166"/>
      <c r="D839" s="166"/>
      <c r="E839" s="166"/>
      <c r="F839" s="166"/>
      <c r="G839" s="166"/>
      <c r="H839" s="166"/>
      <c r="I839" s="166"/>
      <c r="J839" s="166"/>
      <c r="K839" s="166"/>
      <c r="L839" s="166"/>
      <c r="M839" s="166"/>
      <c r="N839" s="166"/>
      <c r="O839" s="166"/>
      <c r="P839" s="166"/>
      <c r="Q839" s="166"/>
      <c r="R839" s="166"/>
    </row>
    <row r="840" spans="1:18" ht="19.5" customHeight="1">
      <c r="A840" s="166"/>
      <c r="B840" s="166"/>
      <c r="C840" s="166"/>
      <c r="D840" s="166"/>
      <c r="E840" s="166"/>
      <c r="F840" s="166"/>
      <c r="G840" s="166"/>
      <c r="H840" s="166"/>
      <c r="I840" s="166"/>
      <c r="J840" s="166"/>
      <c r="K840" s="166"/>
      <c r="L840" s="166"/>
      <c r="M840" s="166"/>
      <c r="N840" s="166"/>
      <c r="O840" s="166"/>
      <c r="P840" s="166"/>
      <c r="Q840" s="166"/>
      <c r="R840" s="166"/>
    </row>
    <row r="841" spans="1:18" ht="19.5" customHeight="1">
      <c r="A841" s="166"/>
      <c r="B841" s="166"/>
      <c r="C841" s="166"/>
      <c r="D841" s="166"/>
      <c r="E841" s="166"/>
      <c r="F841" s="166"/>
      <c r="G841" s="166"/>
      <c r="H841" s="166"/>
      <c r="I841" s="166"/>
      <c r="J841" s="166"/>
      <c r="K841" s="166"/>
      <c r="L841" s="166"/>
      <c r="M841" s="166"/>
      <c r="N841" s="166"/>
      <c r="O841" s="166"/>
      <c r="P841" s="166"/>
      <c r="Q841" s="166"/>
      <c r="R841" s="166"/>
    </row>
    <row r="842" spans="1:18" ht="19.5" customHeight="1">
      <c r="A842" s="166"/>
      <c r="B842" s="166"/>
      <c r="C842" s="166"/>
      <c r="D842" s="166"/>
      <c r="E842" s="166"/>
      <c r="F842" s="166"/>
      <c r="G842" s="166"/>
      <c r="H842" s="166"/>
      <c r="I842" s="166"/>
      <c r="J842" s="166"/>
      <c r="K842" s="166"/>
      <c r="L842" s="166"/>
      <c r="M842" s="166"/>
      <c r="N842" s="166"/>
      <c r="O842" s="166"/>
      <c r="P842" s="166"/>
      <c r="Q842" s="166"/>
      <c r="R842" s="166"/>
    </row>
    <row r="843" spans="1:18" ht="19.5" customHeight="1">
      <c r="A843" s="166"/>
      <c r="B843" s="166"/>
      <c r="C843" s="166"/>
      <c r="D843" s="166"/>
      <c r="E843" s="166"/>
      <c r="F843" s="166"/>
      <c r="G843" s="166"/>
      <c r="H843" s="166"/>
      <c r="I843" s="166"/>
      <c r="J843" s="166"/>
      <c r="K843" s="166"/>
      <c r="L843" s="166"/>
      <c r="M843" s="166"/>
      <c r="N843" s="166"/>
      <c r="O843" s="166"/>
      <c r="P843" s="166"/>
      <c r="Q843" s="166"/>
      <c r="R843" s="166"/>
    </row>
    <row r="844" spans="1:18" ht="19.5" customHeight="1">
      <c r="A844" s="166"/>
      <c r="B844" s="166"/>
      <c r="C844" s="166"/>
      <c r="D844" s="166"/>
      <c r="E844" s="166"/>
      <c r="F844" s="166"/>
      <c r="G844" s="166"/>
      <c r="H844" s="166"/>
      <c r="I844" s="166"/>
      <c r="J844" s="166"/>
      <c r="K844" s="166"/>
      <c r="L844" s="166"/>
      <c r="M844" s="166"/>
      <c r="N844" s="166"/>
      <c r="O844" s="166"/>
      <c r="P844" s="166"/>
      <c r="Q844" s="166"/>
      <c r="R844" s="166"/>
    </row>
    <row r="845" spans="1:18" ht="19.5" customHeight="1">
      <c r="A845" s="166"/>
      <c r="B845" s="166"/>
      <c r="C845" s="166"/>
      <c r="D845" s="166"/>
      <c r="E845" s="166"/>
      <c r="F845" s="166"/>
      <c r="G845" s="166"/>
      <c r="H845" s="166"/>
      <c r="I845" s="166"/>
      <c r="J845" s="166"/>
      <c r="K845" s="166"/>
      <c r="L845" s="166"/>
      <c r="M845" s="166"/>
      <c r="N845" s="166"/>
      <c r="O845" s="166"/>
      <c r="P845" s="166"/>
      <c r="Q845" s="166"/>
      <c r="R845" s="166"/>
    </row>
    <row r="846" spans="1:18" ht="19.5" customHeight="1">
      <c r="A846" s="166"/>
      <c r="B846" s="166"/>
      <c r="C846" s="166"/>
      <c r="D846" s="166"/>
      <c r="E846" s="166"/>
      <c r="F846" s="166"/>
      <c r="G846" s="166"/>
      <c r="H846" s="166"/>
      <c r="I846" s="166"/>
      <c r="J846" s="166"/>
      <c r="K846" s="166"/>
      <c r="L846" s="166"/>
      <c r="M846" s="166"/>
      <c r="N846" s="166"/>
      <c r="O846" s="166"/>
      <c r="P846" s="166"/>
      <c r="Q846" s="166"/>
      <c r="R846" s="166"/>
    </row>
    <row r="847" spans="1:18" ht="19.5" customHeight="1">
      <c r="A847" s="166"/>
      <c r="B847" s="166"/>
      <c r="C847" s="166"/>
      <c r="D847" s="166"/>
      <c r="E847" s="166"/>
      <c r="F847" s="166"/>
      <c r="G847" s="166"/>
      <c r="H847" s="166"/>
      <c r="I847" s="166"/>
      <c r="J847" s="166"/>
      <c r="K847" s="166"/>
      <c r="L847" s="166"/>
      <c r="M847" s="166"/>
      <c r="N847" s="166"/>
      <c r="O847" s="166"/>
      <c r="P847" s="166"/>
      <c r="Q847" s="166"/>
      <c r="R847" s="166"/>
    </row>
    <row r="848" spans="1:18" ht="19.5" customHeight="1">
      <c r="A848" s="166"/>
      <c r="B848" s="166"/>
      <c r="C848" s="166"/>
      <c r="D848" s="166"/>
      <c r="E848" s="166"/>
      <c r="F848" s="166"/>
      <c r="G848" s="166"/>
      <c r="H848" s="166"/>
      <c r="I848" s="166"/>
      <c r="J848" s="166"/>
      <c r="K848" s="166"/>
      <c r="L848" s="166"/>
      <c r="M848" s="166"/>
      <c r="N848" s="166"/>
      <c r="O848" s="166"/>
      <c r="P848" s="166"/>
      <c r="Q848" s="166"/>
      <c r="R848" s="166"/>
    </row>
    <row r="849" spans="1:18" ht="19.5" customHeight="1">
      <c r="A849" s="166"/>
      <c r="B849" s="166"/>
      <c r="C849" s="166"/>
      <c r="D849" s="166"/>
      <c r="E849" s="166"/>
      <c r="F849" s="166"/>
      <c r="G849" s="166"/>
      <c r="H849" s="166"/>
      <c r="I849" s="166"/>
      <c r="J849" s="166"/>
      <c r="K849" s="166"/>
      <c r="L849" s="166"/>
      <c r="M849" s="166"/>
      <c r="N849" s="166"/>
      <c r="O849" s="166"/>
      <c r="P849" s="166"/>
      <c r="Q849" s="166"/>
      <c r="R849" s="166"/>
    </row>
    <row r="850" spans="1:18" ht="19.5" customHeight="1">
      <c r="A850" s="166"/>
      <c r="B850" s="166"/>
      <c r="C850" s="166"/>
      <c r="D850" s="166"/>
      <c r="E850" s="166"/>
      <c r="F850" s="166"/>
      <c r="G850" s="166"/>
      <c r="H850" s="166"/>
      <c r="I850" s="166"/>
      <c r="J850" s="166"/>
      <c r="K850" s="166"/>
      <c r="L850" s="166"/>
      <c r="M850" s="166"/>
      <c r="N850" s="166"/>
      <c r="O850" s="166"/>
      <c r="P850" s="166"/>
      <c r="Q850" s="166"/>
      <c r="R850" s="166"/>
    </row>
    <row r="851" spans="1:18" ht="19.5" customHeight="1">
      <c r="A851" s="166"/>
      <c r="B851" s="166"/>
      <c r="C851" s="166"/>
      <c r="D851" s="166"/>
      <c r="E851" s="166"/>
      <c r="F851" s="166"/>
      <c r="G851" s="166"/>
      <c r="H851" s="166"/>
      <c r="I851" s="166"/>
      <c r="J851" s="166"/>
      <c r="K851" s="166"/>
      <c r="L851" s="166"/>
      <c r="M851" s="166"/>
      <c r="N851" s="166"/>
      <c r="O851" s="166"/>
      <c r="P851" s="166"/>
      <c r="Q851" s="166"/>
      <c r="R851" s="166"/>
    </row>
    <row r="852" spans="1:18" ht="19.5" customHeight="1">
      <c r="A852" s="166"/>
      <c r="B852" s="166"/>
      <c r="C852" s="166"/>
      <c r="D852" s="166"/>
      <c r="E852" s="166"/>
      <c r="F852" s="166"/>
      <c r="G852" s="166"/>
      <c r="H852" s="166"/>
      <c r="I852" s="166"/>
      <c r="J852" s="166"/>
      <c r="K852" s="166"/>
      <c r="L852" s="166"/>
      <c r="M852" s="166"/>
      <c r="N852" s="166"/>
      <c r="O852" s="166"/>
      <c r="P852" s="166"/>
      <c r="Q852" s="166"/>
      <c r="R852" s="166"/>
    </row>
    <row r="853" spans="1:18" ht="19.5" customHeight="1">
      <c r="A853" s="166"/>
      <c r="B853" s="166"/>
      <c r="C853" s="166"/>
      <c r="D853" s="166"/>
      <c r="E853" s="166"/>
      <c r="F853" s="166"/>
      <c r="G853" s="166"/>
      <c r="H853" s="166"/>
      <c r="I853" s="166"/>
      <c r="J853" s="166"/>
      <c r="K853" s="166"/>
      <c r="L853" s="166"/>
      <c r="M853" s="166"/>
      <c r="N853" s="166"/>
      <c r="O853" s="166"/>
      <c r="P853" s="166"/>
      <c r="Q853" s="166"/>
      <c r="R853" s="166"/>
    </row>
    <row r="854" spans="1:18" ht="19.5" customHeight="1">
      <c r="A854" s="166"/>
      <c r="B854" s="166"/>
      <c r="C854" s="166"/>
      <c r="D854" s="166"/>
      <c r="E854" s="166"/>
      <c r="F854" s="166"/>
      <c r="G854" s="166"/>
      <c r="H854" s="166"/>
      <c r="I854" s="166"/>
      <c r="J854" s="166"/>
      <c r="K854" s="166"/>
      <c r="L854" s="166"/>
      <c r="M854" s="166"/>
      <c r="N854" s="166"/>
      <c r="O854" s="166"/>
      <c r="P854" s="166"/>
      <c r="Q854" s="166"/>
      <c r="R854" s="166"/>
    </row>
    <row r="855" spans="1:18" ht="19.5" customHeight="1">
      <c r="A855" s="166"/>
      <c r="B855" s="166"/>
      <c r="C855" s="166"/>
      <c r="D855" s="166"/>
      <c r="E855" s="166"/>
      <c r="F855" s="166"/>
      <c r="G855" s="166"/>
      <c r="H855" s="166"/>
      <c r="I855" s="166"/>
      <c r="J855" s="166"/>
      <c r="K855" s="166"/>
      <c r="L855" s="166"/>
      <c r="M855" s="166"/>
      <c r="N855" s="166"/>
      <c r="O855" s="166"/>
      <c r="P855" s="166"/>
      <c r="Q855" s="166"/>
      <c r="R855" s="166"/>
    </row>
    <row r="856" spans="1:18" ht="19.5" customHeight="1">
      <c r="A856" s="166"/>
      <c r="B856" s="166"/>
      <c r="C856" s="166"/>
      <c r="D856" s="166"/>
      <c r="E856" s="166"/>
      <c r="F856" s="166"/>
      <c r="G856" s="166"/>
      <c r="H856" s="166"/>
      <c r="I856" s="166"/>
      <c r="J856" s="166"/>
      <c r="K856" s="166"/>
      <c r="L856" s="166"/>
      <c r="M856" s="166"/>
      <c r="N856" s="166"/>
      <c r="O856" s="166"/>
      <c r="P856" s="166"/>
      <c r="Q856" s="166"/>
      <c r="R856" s="166"/>
    </row>
    <row r="857" spans="1:18" ht="19.5" customHeight="1">
      <c r="A857" s="166"/>
      <c r="B857" s="166"/>
      <c r="C857" s="166"/>
      <c r="D857" s="166"/>
      <c r="E857" s="166"/>
      <c r="F857" s="166"/>
      <c r="G857" s="166"/>
      <c r="H857" s="166"/>
      <c r="I857" s="166"/>
      <c r="J857" s="166"/>
      <c r="K857" s="166"/>
      <c r="L857" s="166"/>
      <c r="M857" s="166"/>
      <c r="N857" s="166"/>
      <c r="O857" s="166"/>
      <c r="P857" s="166"/>
      <c r="Q857" s="166"/>
      <c r="R857" s="166"/>
    </row>
    <row r="858" spans="1:18" ht="19.5" customHeight="1">
      <c r="A858" s="166"/>
      <c r="B858" s="166"/>
      <c r="C858" s="166"/>
      <c r="D858" s="166"/>
      <c r="E858" s="166"/>
      <c r="F858" s="166"/>
      <c r="G858" s="166"/>
      <c r="H858" s="166"/>
      <c r="I858" s="166"/>
      <c r="J858" s="166"/>
      <c r="K858" s="166"/>
      <c r="L858" s="166"/>
      <c r="M858" s="166"/>
      <c r="N858" s="166"/>
      <c r="O858" s="166"/>
      <c r="P858" s="166"/>
      <c r="Q858" s="166"/>
      <c r="R858" s="166"/>
    </row>
    <row r="859" spans="1:18" ht="19.5" customHeight="1">
      <c r="A859" s="166"/>
      <c r="B859" s="166"/>
      <c r="C859" s="166"/>
      <c r="D859" s="166"/>
      <c r="E859" s="166"/>
      <c r="F859" s="166"/>
      <c r="G859" s="166"/>
      <c r="H859" s="166"/>
      <c r="I859" s="166"/>
      <c r="J859" s="166"/>
      <c r="K859" s="166"/>
      <c r="L859" s="166"/>
      <c r="M859" s="166"/>
      <c r="N859" s="166"/>
      <c r="O859" s="166"/>
      <c r="P859" s="166"/>
      <c r="Q859" s="166"/>
      <c r="R859" s="166"/>
    </row>
    <row r="860" spans="1:18" ht="19.5" customHeight="1">
      <c r="A860" s="166"/>
      <c r="B860" s="166"/>
      <c r="C860" s="166"/>
      <c r="D860" s="166"/>
      <c r="E860" s="166"/>
      <c r="F860" s="166"/>
      <c r="G860" s="166"/>
      <c r="H860" s="166"/>
      <c r="I860" s="166"/>
      <c r="J860" s="166"/>
      <c r="K860" s="166"/>
      <c r="L860" s="166"/>
      <c r="M860" s="166"/>
      <c r="N860" s="166"/>
      <c r="O860" s="166"/>
      <c r="P860" s="166"/>
      <c r="Q860" s="166"/>
      <c r="R860" s="166"/>
    </row>
    <row r="861" spans="1:18" ht="19.5" customHeight="1">
      <c r="A861" s="166"/>
      <c r="B861" s="166"/>
      <c r="C861" s="166"/>
      <c r="D861" s="166"/>
      <c r="E861" s="166"/>
      <c r="F861" s="166"/>
      <c r="G861" s="166"/>
      <c r="H861" s="166"/>
      <c r="I861" s="166"/>
      <c r="J861" s="166"/>
      <c r="K861" s="166"/>
      <c r="L861" s="166"/>
      <c r="M861" s="166"/>
      <c r="N861" s="166"/>
      <c r="O861" s="166"/>
      <c r="P861" s="166"/>
      <c r="Q861" s="166"/>
      <c r="R861" s="166"/>
    </row>
    <row r="862" spans="1:18" ht="19.5" customHeight="1">
      <c r="A862" s="166"/>
      <c r="B862" s="166"/>
      <c r="C862" s="166"/>
      <c r="D862" s="166"/>
      <c r="E862" s="166"/>
      <c r="F862" s="166"/>
      <c r="G862" s="166"/>
      <c r="H862" s="166"/>
      <c r="I862" s="166"/>
      <c r="J862" s="166"/>
      <c r="K862" s="166"/>
      <c r="L862" s="166"/>
      <c r="M862" s="166"/>
      <c r="N862" s="166"/>
      <c r="O862" s="166"/>
      <c r="P862" s="166"/>
      <c r="Q862" s="166"/>
      <c r="R862" s="166"/>
    </row>
    <row r="863" spans="1:18" ht="19.5" customHeight="1">
      <c r="A863" s="166"/>
      <c r="B863" s="166"/>
      <c r="C863" s="166"/>
      <c r="D863" s="166"/>
      <c r="E863" s="166"/>
      <c r="F863" s="166"/>
      <c r="G863" s="166"/>
      <c r="H863" s="166"/>
      <c r="I863" s="166"/>
      <c r="J863" s="166"/>
      <c r="K863" s="166"/>
      <c r="L863" s="166"/>
      <c r="M863" s="166"/>
      <c r="N863" s="166"/>
      <c r="O863" s="166"/>
      <c r="P863" s="166"/>
      <c r="Q863" s="166"/>
      <c r="R863" s="166"/>
    </row>
    <row r="864" spans="1:18" ht="19.5" customHeight="1">
      <c r="A864" s="166"/>
      <c r="B864" s="166"/>
      <c r="C864" s="166"/>
      <c r="D864" s="166"/>
      <c r="E864" s="166"/>
      <c r="F864" s="166"/>
      <c r="G864" s="166"/>
      <c r="H864" s="166"/>
      <c r="I864" s="166"/>
      <c r="J864" s="166"/>
      <c r="K864" s="166"/>
      <c r="L864" s="166"/>
      <c r="M864" s="166"/>
      <c r="N864" s="166"/>
      <c r="O864" s="166"/>
      <c r="P864" s="166"/>
      <c r="Q864" s="166"/>
      <c r="R864" s="166"/>
    </row>
    <row r="865" spans="1:18" ht="19.5" customHeight="1">
      <c r="A865" s="166"/>
      <c r="B865" s="166"/>
      <c r="C865" s="166"/>
      <c r="D865" s="166"/>
      <c r="E865" s="166"/>
      <c r="F865" s="166"/>
      <c r="G865" s="166"/>
      <c r="H865" s="166"/>
      <c r="I865" s="166"/>
      <c r="J865" s="166"/>
      <c r="K865" s="166"/>
      <c r="L865" s="166"/>
      <c r="M865" s="166"/>
      <c r="N865" s="166"/>
      <c r="O865" s="166"/>
      <c r="P865" s="166"/>
      <c r="Q865" s="166"/>
      <c r="R865" s="166"/>
    </row>
    <row r="866" spans="1:18" ht="19.5" customHeight="1">
      <c r="A866" s="166"/>
      <c r="B866" s="166"/>
      <c r="C866" s="166"/>
      <c r="D866" s="166"/>
      <c r="E866" s="166"/>
      <c r="F866" s="166"/>
      <c r="G866" s="166"/>
      <c r="H866" s="166"/>
      <c r="I866" s="166"/>
      <c r="J866" s="166"/>
      <c r="K866" s="166"/>
      <c r="L866" s="166"/>
      <c r="M866" s="166"/>
      <c r="N866" s="166"/>
      <c r="O866" s="166"/>
      <c r="P866" s="166"/>
      <c r="Q866" s="166"/>
      <c r="R866" s="166"/>
    </row>
    <row r="867" spans="1:18" ht="19.5" customHeight="1">
      <c r="A867" s="166"/>
      <c r="B867" s="166"/>
      <c r="C867" s="166"/>
      <c r="D867" s="166"/>
      <c r="E867" s="166"/>
      <c r="F867" s="166"/>
      <c r="G867" s="166"/>
      <c r="H867" s="166"/>
      <c r="I867" s="166"/>
      <c r="J867" s="166"/>
      <c r="K867" s="166"/>
      <c r="L867" s="166"/>
      <c r="M867" s="166"/>
      <c r="N867" s="166"/>
      <c r="O867" s="166"/>
      <c r="P867" s="166"/>
      <c r="Q867" s="166"/>
      <c r="R867" s="166"/>
    </row>
    <row r="868" spans="1:18" ht="19.5" customHeight="1">
      <c r="A868" s="166"/>
      <c r="B868" s="166"/>
      <c r="C868" s="166"/>
      <c r="D868" s="166"/>
      <c r="E868" s="166"/>
      <c r="F868" s="166"/>
      <c r="G868" s="166"/>
      <c r="H868" s="166"/>
      <c r="I868" s="166"/>
      <c r="J868" s="166"/>
      <c r="K868" s="166"/>
      <c r="L868" s="166"/>
      <c r="M868" s="166"/>
      <c r="N868" s="166"/>
      <c r="O868" s="166"/>
      <c r="P868" s="166"/>
      <c r="Q868" s="166"/>
      <c r="R868" s="166"/>
    </row>
    <row r="869" spans="1:18" ht="19.5" customHeight="1">
      <c r="A869" s="166"/>
      <c r="B869" s="166"/>
      <c r="C869" s="166"/>
      <c r="D869" s="166"/>
      <c r="E869" s="166"/>
      <c r="F869" s="166"/>
      <c r="G869" s="166"/>
      <c r="H869" s="166"/>
      <c r="I869" s="166"/>
      <c r="J869" s="166"/>
      <c r="K869" s="166"/>
      <c r="L869" s="166"/>
      <c r="M869" s="166"/>
      <c r="N869" s="166"/>
      <c r="O869" s="166"/>
      <c r="P869" s="166"/>
      <c r="Q869" s="166"/>
      <c r="R869" s="166"/>
    </row>
    <row r="870" spans="1:18" ht="19.5" customHeight="1">
      <c r="A870" s="166"/>
      <c r="B870" s="166"/>
      <c r="C870" s="166"/>
      <c r="D870" s="166"/>
      <c r="E870" s="166"/>
      <c r="F870" s="166"/>
      <c r="G870" s="166"/>
      <c r="H870" s="166"/>
      <c r="I870" s="166"/>
      <c r="J870" s="166"/>
      <c r="K870" s="166"/>
      <c r="L870" s="166"/>
      <c r="M870" s="166"/>
      <c r="N870" s="166"/>
      <c r="O870" s="166"/>
      <c r="P870" s="166"/>
      <c r="Q870" s="166"/>
      <c r="R870" s="166"/>
    </row>
    <row r="871" spans="1:18" ht="19.5" customHeight="1">
      <c r="A871" s="166"/>
      <c r="B871" s="166"/>
      <c r="C871" s="166"/>
      <c r="D871" s="166"/>
      <c r="E871" s="166"/>
      <c r="F871" s="166"/>
      <c r="G871" s="166"/>
      <c r="H871" s="166"/>
      <c r="I871" s="166"/>
      <c r="J871" s="166"/>
      <c r="K871" s="166"/>
      <c r="L871" s="166"/>
      <c r="M871" s="166"/>
      <c r="N871" s="166"/>
      <c r="O871" s="166"/>
      <c r="P871" s="166"/>
      <c r="Q871" s="166"/>
      <c r="R871" s="166"/>
    </row>
    <row r="872" spans="1:18" ht="19.5" customHeight="1">
      <c r="A872" s="166"/>
      <c r="B872" s="166"/>
      <c r="C872" s="166"/>
      <c r="D872" s="166"/>
      <c r="E872" s="166"/>
      <c r="F872" s="166"/>
      <c r="G872" s="166"/>
      <c r="H872" s="166"/>
      <c r="I872" s="166"/>
      <c r="J872" s="166"/>
      <c r="K872" s="166"/>
      <c r="L872" s="166"/>
      <c r="M872" s="166"/>
      <c r="N872" s="166"/>
      <c r="O872" s="166"/>
      <c r="P872" s="166"/>
      <c r="Q872" s="166"/>
      <c r="R872" s="166"/>
    </row>
    <row r="873" spans="1:18" ht="19.5" customHeight="1">
      <c r="A873" s="166"/>
      <c r="B873" s="166"/>
      <c r="C873" s="166"/>
      <c r="D873" s="166"/>
      <c r="E873" s="166"/>
      <c r="F873" s="166"/>
      <c r="G873" s="166"/>
      <c r="H873" s="166"/>
      <c r="I873" s="166"/>
      <c r="J873" s="166"/>
      <c r="K873" s="166"/>
      <c r="L873" s="166"/>
      <c r="M873" s="166"/>
      <c r="N873" s="166"/>
      <c r="O873" s="166"/>
      <c r="P873" s="166"/>
      <c r="Q873" s="166"/>
      <c r="R873" s="166"/>
    </row>
    <row r="874" spans="1:18" ht="19.5" customHeight="1">
      <c r="A874" s="166"/>
      <c r="B874" s="166"/>
      <c r="C874" s="166"/>
      <c r="D874" s="166"/>
      <c r="E874" s="166"/>
      <c r="F874" s="166"/>
      <c r="G874" s="166"/>
      <c r="H874" s="166"/>
      <c r="I874" s="166"/>
      <c r="J874" s="166"/>
      <c r="K874" s="166"/>
      <c r="L874" s="166"/>
      <c r="M874" s="166"/>
      <c r="N874" s="166"/>
      <c r="O874" s="166"/>
      <c r="P874" s="166"/>
      <c r="Q874" s="166"/>
      <c r="R874" s="166"/>
    </row>
    <row r="875" spans="1:18" ht="19.5" customHeight="1">
      <c r="A875" s="166"/>
      <c r="B875" s="166"/>
      <c r="C875" s="166"/>
      <c r="D875" s="166"/>
      <c r="E875" s="166"/>
      <c r="F875" s="166"/>
      <c r="G875" s="166"/>
      <c r="H875" s="166"/>
      <c r="I875" s="166"/>
      <c r="J875" s="166"/>
      <c r="K875" s="166"/>
      <c r="L875" s="166"/>
      <c r="M875" s="166"/>
      <c r="N875" s="166"/>
      <c r="O875" s="166"/>
      <c r="P875" s="166"/>
      <c r="Q875" s="166"/>
      <c r="R875" s="166"/>
    </row>
    <row r="876" spans="1:18" ht="19.5" customHeight="1">
      <c r="A876" s="166"/>
      <c r="B876" s="166"/>
      <c r="C876" s="166"/>
      <c r="D876" s="166"/>
      <c r="E876" s="166"/>
      <c r="F876" s="166"/>
      <c r="G876" s="166"/>
      <c r="H876" s="166"/>
      <c r="I876" s="166"/>
      <c r="J876" s="166"/>
      <c r="K876" s="166"/>
      <c r="L876" s="166"/>
      <c r="M876" s="166"/>
      <c r="N876" s="166"/>
      <c r="O876" s="166"/>
      <c r="P876" s="166"/>
      <c r="Q876" s="166"/>
      <c r="R876" s="166"/>
    </row>
    <row r="877" spans="1:18" ht="19.5" customHeight="1">
      <c r="A877" s="166"/>
      <c r="B877" s="166"/>
      <c r="C877" s="166"/>
      <c r="D877" s="166"/>
      <c r="E877" s="166"/>
      <c r="F877" s="166"/>
      <c r="G877" s="166"/>
      <c r="H877" s="166"/>
      <c r="I877" s="166"/>
      <c r="J877" s="166"/>
      <c r="K877" s="166"/>
      <c r="L877" s="166"/>
      <c r="M877" s="166"/>
      <c r="N877" s="166"/>
      <c r="O877" s="166"/>
      <c r="P877" s="166"/>
      <c r="Q877" s="166"/>
      <c r="R877" s="166"/>
    </row>
    <row r="878" spans="1:18" ht="19.5" customHeight="1">
      <c r="A878" s="166"/>
      <c r="B878" s="166"/>
      <c r="C878" s="166"/>
      <c r="D878" s="166"/>
      <c r="E878" s="166"/>
      <c r="F878" s="166"/>
      <c r="G878" s="166"/>
      <c r="H878" s="166"/>
      <c r="I878" s="166"/>
      <c r="J878" s="166"/>
      <c r="K878" s="166"/>
      <c r="L878" s="166"/>
      <c r="M878" s="166"/>
      <c r="N878" s="166"/>
      <c r="O878" s="166"/>
      <c r="P878" s="166"/>
      <c r="Q878" s="166"/>
      <c r="R878" s="166"/>
    </row>
    <row r="879" spans="1:18" ht="19.5" customHeight="1">
      <c r="A879" s="166"/>
      <c r="B879" s="166"/>
      <c r="C879" s="166"/>
      <c r="D879" s="166"/>
      <c r="E879" s="166"/>
      <c r="F879" s="166"/>
      <c r="G879" s="166"/>
      <c r="H879" s="166"/>
      <c r="I879" s="166"/>
      <c r="J879" s="166"/>
      <c r="K879" s="166"/>
      <c r="L879" s="166"/>
      <c r="M879" s="166"/>
      <c r="N879" s="166"/>
      <c r="O879" s="166"/>
      <c r="P879" s="166"/>
      <c r="Q879" s="166"/>
      <c r="R879" s="166"/>
    </row>
    <row r="880" spans="1:18" ht="19.5" customHeight="1">
      <c r="A880" s="166"/>
      <c r="B880" s="166"/>
      <c r="C880" s="166"/>
      <c r="D880" s="166"/>
      <c r="E880" s="166"/>
      <c r="F880" s="166"/>
      <c r="G880" s="166"/>
      <c r="H880" s="166"/>
      <c r="I880" s="166"/>
      <c r="J880" s="166"/>
      <c r="K880" s="166"/>
      <c r="L880" s="166"/>
      <c r="M880" s="166"/>
      <c r="N880" s="166"/>
      <c r="O880" s="166"/>
      <c r="P880" s="166"/>
      <c r="Q880" s="166"/>
      <c r="R880" s="166"/>
    </row>
    <row r="881" spans="1:18" ht="19.5" customHeight="1">
      <c r="A881" s="166"/>
      <c r="B881" s="166"/>
      <c r="C881" s="166"/>
      <c r="D881" s="166"/>
      <c r="E881" s="166"/>
      <c r="F881" s="166"/>
      <c r="G881" s="166"/>
      <c r="H881" s="166"/>
      <c r="I881" s="166"/>
      <c r="J881" s="166"/>
      <c r="K881" s="166"/>
      <c r="L881" s="166"/>
      <c r="M881" s="166"/>
      <c r="N881" s="166"/>
      <c r="O881" s="166"/>
      <c r="P881" s="166"/>
      <c r="Q881" s="166"/>
      <c r="R881" s="166"/>
    </row>
    <row r="882" spans="1:18" ht="19.5" customHeight="1">
      <c r="A882" s="166"/>
      <c r="B882" s="166"/>
      <c r="C882" s="166"/>
      <c r="D882" s="166"/>
      <c r="E882" s="166"/>
      <c r="F882" s="166"/>
      <c r="G882" s="166"/>
      <c r="H882" s="166"/>
      <c r="I882" s="166"/>
      <c r="J882" s="166"/>
      <c r="K882" s="166"/>
      <c r="L882" s="166"/>
      <c r="M882" s="166"/>
      <c r="N882" s="166"/>
      <c r="O882" s="166"/>
      <c r="P882" s="166"/>
      <c r="Q882" s="166"/>
      <c r="R882" s="166"/>
    </row>
    <row r="883" spans="1:18" ht="19.5" customHeight="1">
      <c r="A883" s="166"/>
      <c r="B883" s="166"/>
      <c r="C883" s="166"/>
      <c r="D883" s="166"/>
      <c r="E883" s="166"/>
      <c r="F883" s="166"/>
      <c r="G883" s="166"/>
      <c r="H883" s="166"/>
      <c r="I883" s="166"/>
      <c r="J883" s="166"/>
      <c r="K883" s="166"/>
      <c r="L883" s="166"/>
      <c r="M883" s="166"/>
      <c r="N883" s="166"/>
      <c r="O883" s="166"/>
      <c r="P883" s="166"/>
      <c r="Q883" s="166"/>
      <c r="R883" s="166"/>
    </row>
    <row r="884" spans="1:18" ht="19.5" customHeight="1">
      <c r="A884" s="166"/>
      <c r="B884" s="166"/>
      <c r="C884" s="166"/>
      <c r="D884" s="166"/>
      <c r="E884" s="166"/>
      <c r="F884" s="166"/>
      <c r="G884" s="166"/>
      <c r="H884" s="166"/>
      <c r="I884" s="166"/>
      <c r="J884" s="166"/>
      <c r="K884" s="166"/>
      <c r="L884" s="166"/>
      <c r="M884" s="166"/>
      <c r="N884" s="166"/>
      <c r="O884" s="166"/>
      <c r="P884" s="166"/>
      <c r="Q884" s="166"/>
      <c r="R884" s="166"/>
    </row>
    <row r="885" spans="1:18" ht="19.5" customHeight="1">
      <c r="A885" s="166"/>
      <c r="B885" s="166"/>
      <c r="C885" s="166"/>
      <c r="D885" s="166"/>
      <c r="E885" s="166"/>
      <c r="F885" s="166"/>
      <c r="G885" s="166"/>
      <c r="H885" s="166"/>
      <c r="I885" s="166"/>
      <c r="J885" s="166"/>
      <c r="K885" s="166"/>
      <c r="L885" s="166"/>
      <c r="M885" s="166"/>
      <c r="N885" s="166"/>
      <c r="O885" s="166"/>
      <c r="P885" s="166"/>
      <c r="Q885" s="166"/>
      <c r="R885" s="166"/>
    </row>
    <row r="886" spans="1:18" ht="19.5" customHeight="1">
      <c r="A886" s="166"/>
      <c r="B886" s="166"/>
      <c r="C886" s="166"/>
      <c r="D886" s="166"/>
      <c r="E886" s="166"/>
      <c r="F886" s="166"/>
      <c r="G886" s="166"/>
      <c r="H886" s="166"/>
      <c r="I886" s="166"/>
      <c r="J886" s="166"/>
      <c r="K886" s="166"/>
      <c r="L886" s="166"/>
      <c r="M886" s="166"/>
      <c r="N886" s="166"/>
      <c r="O886" s="166"/>
      <c r="P886" s="166"/>
      <c r="Q886" s="166"/>
      <c r="R886" s="166"/>
    </row>
    <row r="887" spans="1:18" ht="19.5" customHeight="1">
      <c r="A887" s="166"/>
      <c r="B887" s="166"/>
      <c r="C887" s="166"/>
      <c r="D887" s="166"/>
      <c r="E887" s="166"/>
      <c r="F887" s="166"/>
      <c r="G887" s="166"/>
      <c r="H887" s="166"/>
      <c r="I887" s="166"/>
      <c r="J887" s="166"/>
      <c r="K887" s="166"/>
      <c r="L887" s="166"/>
      <c r="M887" s="166"/>
      <c r="N887" s="166"/>
      <c r="O887" s="166"/>
      <c r="P887" s="166"/>
      <c r="Q887" s="166"/>
      <c r="R887" s="166"/>
    </row>
    <row r="888" spans="1:18" ht="19.5" customHeight="1">
      <c r="A888" s="166"/>
      <c r="B888" s="166"/>
      <c r="C888" s="166"/>
      <c r="D888" s="166"/>
      <c r="E888" s="166"/>
      <c r="F888" s="166"/>
      <c r="G888" s="166"/>
      <c r="H888" s="166"/>
      <c r="I888" s="166"/>
      <c r="J888" s="166"/>
      <c r="K888" s="166"/>
      <c r="L888" s="166"/>
      <c r="M888" s="166"/>
      <c r="N888" s="166"/>
      <c r="O888" s="166"/>
      <c r="P888" s="166"/>
      <c r="Q888" s="166"/>
      <c r="R888" s="166"/>
    </row>
    <row r="889" spans="1:18" ht="19.5" customHeight="1">
      <c r="A889" s="166"/>
      <c r="B889" s="166"/>
      <c r="C889" s="166"/>
      <c r="D889" s="166"/>
      <c r="E889" s="166"/>
      <c r="F889" s="166"/>
      <c r="G889" s="166"/>
      <c r="H889" s="166"/>
      <c r="I889" s="166"/>
      <c r="J889" s="166"/>
      <c r="K889" s="166"/>
      <c r="L889" s="166"/>
      <c r="M889" s="166"/>
      <c r="N889" s="166"/>
      <c r="O889" s="166"/>
      <c r="P889" s="166"/>
      <c r="Q889" s="166"/>
      <c r="R889" s="166"/>
    </row>
    <row r="890" spans="1:18" ht="19.5" customHeight="1">
      <c r="A890" s="166"/>
      <c r="B890" s="166"/>
      <c r="C890" s="166"/>
      <c r="D890" s="166"/>
      <c r="E890" s="166"/>
      <c r="F890" s="166"/>
      <c r="G890" s="166"/>
      <c r="H890" s="166"/>
      <c r="I890" s="166"/>
      <c r="J890" s="166"/>
      <c r="K890" s="166"/>
      <c r="L890" s="166"/>
      <c r="M890" s="166"/>
      <c r="N890" s="166"/>
      <c r="O890" s="166"/>
      <c r="P890" s="166"/>
      <c r="Q890" s="166"/>
      <c r="R890" s="166"/>
    </row>
    <row r="891" spans="1:18" ht="19.5" customHeight="1">
      <c r="A891" s="166"/>
      <c r="B891" s="166"/>
      <c r="C891" s="166"/>
      <c r="D891" s="166"/>
      <c r="E891" s="166"/>
      <c r="F891" s="166"/>
      <c r="G891" s="166"/>
      <c r="H891" s="166"/>
      <c r="I891" s="166"/>
      <c r="J891" s="166"/>
      <c r="K891" s="166"/>
      <c r="L891" s="166"/>
      <c r="M891" s="166"/>
      <c r="N891" s="166"/>
      <c r="O891" s="166"/>
      <c r="P891" s="166"/>
      <c r="Q891" s="166"/>
      <c r="R891" s="166"/>
    </row>
    <row r="892" spans="1:18" ht="19.5" customHeight="1">
      <c r="A892" s="166"/>
      <c r="B892" s="166"/>
      <c r="C892" s="166"/>
      <c r="D892" s="166"/>
      <c r="E892" s="166"/>
      <c r="F892" s="166"/>
      <c r="G892" s="166"/>
      <c r="H892" s="166"/>
      <c r="I892" s="166"/>
      <c r="J892" s="166"/>
      <c r="K892" s="166"/>
      <c r="L892" s="166"/>
      <c r="M892" s="166"/>
      <c r="N892" s="166"/>
      <c r="O892" s="166"/>
      <c r="P892" s="166"/>
      <c r="Q892" s="166"/>
      <c r="R892" s="166"/>
    </row>
    <row r="893" spans="1:18" ht="19.5" customHeight="1">
      <c r="A893" s="166"/>
      <c r="B893" s="166"/>
      <c r="C893" s="166"/>
      <c r="D893" s="166"/>
      <c r="E893" s="166"/>
      <c r="F893" s="166"/>
      <c r="G893" s="166"/>
      <c r="H893" s="166"/>
      <c r="I893" s="166"/>
      <c r="J893" s="166"/>
      <c r="K893" s="166"/>
      <c r="L893" s="166"/>
      <c r="M893" s="166"/>
      <c r="N893" s="166"/>
      <c r="O893" s="166"/>
      <c r="P893" s="166"/>
      <c r="Q893" s="166"/>
      <c r="R893" s="166"/>
    </row>
    <row r="894" spans="1:18" ht="19.5" customHeight="1">
      <c r="A894" s="166"/>
      <c r="B894" s="166"/>
      <c r="C894" s="166"/>
      <c r="D894" s="166"/>
      <c r="E894" s="166"/>
      <c r="F894" s="166"/>
      <c r="G894" s="166"/>
      <c r="H894" s="166"/>
      <c r="I894" s="166"/>
      <c r="J894" s="166"/>
      <c r="K894" s="166"/>
      <c r="L894" s="166"/>
      <c r="M894" s="166"/>
      <c r="N894" s="166"/>
      <c r="O894" s="166"/>
      <c r="P894" s="166"/>
      <c r="Q894" s="166"/>
      <c r="R894" s="166"/>
    </row>
    <row r="895" spans="1:18" ht="19.5" customHeight="1">
      <c r="A895" s="166"/>
      <c r="B895" s="166"/>
      <c r="C895" s="166"/>
      <c r="D895" s="166"/>
      <c r="E895" s="166"/>
      <c r="F895" s="166"/>
      <c r="G895" s="166"/>
      <c r="H895" s="166"/>
      <c r="I895" s="166"/>
      <c r="J895" s="166"/>
      <c r="K895" s="166"/>
      <c r="L895" s="166"/>
      <c r="M895" s="166"/>
      <c r="N895" s="166"/>
      <c r="O895" s="166"/>
      <c r="P895" s="166"/>
      <c r="Q895" s="166"/>
      <c r="R895" s="166"/>
    </row>
    <row r="896" spans="1:18" ht="19.5" customHeight="1">
      <c r="A896" s="166"/>
      <c r="B896" s="166"/>
      <c r="C896" s="166"/>
      <c r="D896" s="166"/>
      <c r="E896" s="166"/>
      <c r="F896" s="166"/>
      <c r="G896" s="166"/>
      <c r="H896" s="166"/>
      <c r="I896" s="166"/>
      <c r="J896" s="166"/>
      <c r="K896" s="166"/>
      <c r="L896" s="166"/>
      <c r="M896" s="166"/>
      <c r="N896" s="166"/>
      <c r="O896" s="166"/>
      <c r="P896" s="166"/>
      <c r="Q896" s="166"/>
      <c r="R896" s="166"/>
    </row>
    <row r="897" spans="1:18" ht="19.5" customHeight="1">
      <c r="A897" s="166"/>
      <c r="B897" s="166"/>
      <c r="C897" s="166"/>
      <c r="D897" s="166"/>
      <c r="E897" s="166"/>
      <c r="F897" s="166"/>
      <c r="G897" s="166"/>
      <c r="H897" s="166"/>
      <c r="I897" s="166"/>
      <c r="J897" s="166"/>
      <c r="K897" s="166"/>
      <c r="L897" s="166"/>
      <c r="M897" s="166"/>
      <c r="N897" s="166"/>
      <c r="O897" s="166"/>
      <c r="P897" s="166"/>
      <c r="Q897" s="166"/>
      <c r="R897" s="166"/>
    </row>
    <row r="898" spans="1:18" ht="19.5" customHeight="1">
      <c r="A898" s="166"/>
      <c r="B898" s="166"/>
      <c r="C898" s="166"/>
      <c r="D898" s="166"/>
      <c r="E898" s="166"/>
      <c r="F898" s="166"/>
      <c r="G898" s="166"/>
      <c r="H898" s="166"/>
      <c r="I898" s="166"/>
      <c r="J898" s="166"/>
      <c r="K898" s="166"/>
      <c r="L898" s="166"/>
      <c r="M898" s="166"/>
      <c r="N898" s="166"/>
      <c r="O898" s="166"/>
      <c r="P898" s="166"/>
      <c r="Q898" s="166"/>
      <c r="R898" s="166"/>
    </row>
    <row r="899" spans="1:18" ht="19.5" customHeight="1">
      <c r="A899" s="166"/>
      <c r="B899" s="166"/>
      <c r="C899" s="166"/>
      <c r="D899" s="166"/>
      <c r="E899" s="166"/>
      <c r="F899" s="166"/>
      <c r="G899" s="166"/>
      <c r="H899" s="166"/>
      <c r="I899" s="166"/>
      <c r="J899" s="166"/>
      <c r="K899" s="166"/>
      <c r="L899" s="166"/>
      <c r="M899" s="166"/>
      <c r="N899" s="166"/>
      <c r="O899" s="166"/>
      <c r="P899" s="166"/>
      <c r="Q899" s="166"/>
      <c r="R899" s="166"/>
    </row>
    <row r="900" spans="1:18" ht="19.5" customHeight="1">
      <c r="A900" s="166"/>
      <c r="B900" s="166"/>
      <c r="C900" s="166"/>
      <c r="D900" s="166"/>
      <c r="E900" s="166"/>
      <c r="F900" s="166"/>
      <c r="G900" s="166"/>
      <c r="H900" s="166"/>
      <c r="I900" s="166"/>
      <c r="J900" s="166"/>
      <c r="K900" s="166"/>
      <c r="L900" s="166"/>
      <c r="M900" s="166"/>
      <c r="N900" s="166"/>
      <c r="O900" s="166"/>
      <c r="P900" s="166"/>
      <c r="Q900" s="166"/>
      <c r="R900" s="166"/>
    </row>
    <row r="901" spans="1:18" ht="19.5" customHeight="1">
      <c r="A901" s="166"/>
      <c r="B901" s="166"/>
      <c r="C901" s="166"/>
      <c r="D901" s="166"/>
      <c r="E901" s="166"/>
      <c r="F901" s="166"/>
      <c r="G901" s="166"/>
      <c r="H901" s="166"/>
      <c r="I901" s="166"/>
      <c r="J901" s="166"/>
      <c r="K901" s="166"/>
      <c r="L901" s="166"/>
      <c r="M901" s="166"/>
      <c r="N901" s="166"/>
      <c r="O901" s="166"/>
      <c r="P901" s="166"/>
      <c r="Q901" s="166"/>
      <c r="R901" s="166"/>
    </row>
    <row r="902" spans="1:18" ht="19.5" customHeight="1">
      <c r="A902" s="166"/>
      <c r="B902" s="166"/>
      <c r="C902" s="166"/>
      <c r="D902" s="166"/>
      <c r="E902" s="166"/>
      <c r="F902" s="166"/>
      <c r="G902" s="166"/>
      <c r="H902" s="166"/>
      <c r="I902" s="166"/>
      <c r="J902" s="166"/>
      <c r="K902" s="166"/>
      <c r="L902" s="166"/>
      <c r="M902" s="166"/>
      <c r="N902" s="166"/>
      <c r="O902" s="166"/>
      <c r="P902" s="166"/>
      <c r="Q902" s="166"/>
      <c r="R902" s="166"/>
    </row>
    <row r="903" spans="1:18" ht="19.5" customHeight="1">
      <c r="A903" s="166"/>
      <c r="B903" s="166"/>
      <c r="C903" s="166"/>
      <c r="D903" s="166"/>
      <c r="E903" s="166"/>
      <c r="F903" s="166"/>
      <c r="G903" s="166"/>
      <c r="H903" s="166"/>
      <c r="I903" s="166"/>
      <c r="J903" s="166"/>
      <c r="K903" s="166"/>
      <c r="L903" s="166"/>
      <c r="M903" s="166"/>
      <c r="N903" s="166"/>
      <c r="O903" s="166"/>
      <c r="P903" s="166"/>
      <c r="Q903" s="166"/>
      <c r="R903" s="166"/>
    </row>
    <row r="904" spans="1:18" ht="19.5" customHeight="1">
      <c r="A904" s="166"/>
      <c r="B904" s="166"/>
      <c r="C904" s="166"/>
      <c r="D904" s="166"/>
      <c r="E904" s="166"/>
      <c r="F904" s="166"/>
      <c r="G904" s="166"/>
      <c r="H904" s="166"/>
      <c r="I904" s="166"/>
      <c r="J904" s="166"/>
      <c r="K904" s="166"/>
      <c r="L904" s="166"/>
      <c r="M904" s="166"/>
      <c r="N904" s="166"/>
      <c r="O904" s="166"/>
      <c r="P904" s="166"/>
      <c r="Q904" s="166"/>
      <c r="R904" s="166"/>
    </row>
    <row r="905" spans="1:18" ht="19.5" customHeight="1">
      <c r="A905" s="166"/>
      <c r="B905" s="166"/>
      <c r="C905" s="166"/>
      <c r="D905" s="166"/>
      <c r="E905" s="166"/>
      <c r="F905" s="166"/>
      <c r="G905" s="166"/>
      <c r="H905" s="166"/>
      <c r="I905" s="166"/>
      <c r="J905" s="166"/>
      <c r="K905" s="166"/>
      <c r="L905" s="166"/>
      <c r="M905" s="166"/>
      <c r="N905" s="166"/>
      <c r="O905" s="166"/>
      <c r="P905" s="166"/>
      <c r="Q905" s="166"/>
      <c r="R905" s="166"/>
    </row>
    <row r="906" spans="1:18" ht="19.5" customHeight="1">
      <c r="A906" s="166"/>
      <c r="B906" s="166"/>
      <c r="C906" s="166"/>
      <c r="D906" s="166"/>
      <c r="E906" s="166"/>
      <c r="F906" s="166"/>
      <c r="G906" s="166"/>
      <c r="H906" s="166"/>
      <c r="I906" s="166"/>
      <c r="J906" s="166"/>
      <c r="K906" s="166"/>
      <c r="L906" s="166"/>
      <c r="M906" s="166"/>
      <c r="N906" s="166"/>
      <c r="O906" s="166"/>
      <c r="P906" s="166"/>
      <c r="Q906" s="166"/>
      <c r="R906" s="166"/>
    </row>
    <row r="907" spans="1:18" ht="19.5" customHeight="1">
      <c r="A907" s="166"/>
      <c r="B907" s="166"/>
      <c r="C907" s="166"/>
      <c r="D907" s="166"/>
      <c r="E907" s="166"/>
      <c r="F907" s="166"/>
      <c r="G907" s="166"/>
      <c r="H907" s="166"/>
      <c r="I907" s="166"/>
      <c r="J907" s="166"/>
      <c r="K907" s="166"/>
      <c r="L907" s="166"/>
      <c r="M907" s="166"/>
      <c r="N907" s="166"/>
      <c r="O907" s="166"/>
      <c r="P907" s="166"/>
      <c r="Q907" s="166"/>
      <c r="R907" s="166"/>
    </row>
    <row r="908" spans="1:18" ht="19.5" customHeight="1">
      <c r="A908" s="166"/>
      <c r="B908" s="166"/>
      <c r="C908" s="166"/>
      <c r="D908" s="166"/>
      <c r="E908" s="166"/>
      <c r="F908" s="166"/>
      <c r="G908" s="166"/>
      <c r="H908" s="166"/>
      <c r="I908" s="166"/>
      <c r="J908" s="166"/>
      <c r="K908" s="166"/>
      <c r="L908" s="166"/>
      <c r="M908" s="166"/>
      <c r="N908" s="166"/>
      <c r="O908" s="166"/>
      <c r="P908" s="166"/>
      <c r="Q908" s="166"/>
      <c r="R908" s="166"/>
    </row>
    <row r="909" spans="1:18" ht="19.5" customHeight="1">
      <c r="A909" s="166"/>
      <c r="B909" s="166"/>
      <c r="C909" s="166"/>
      <c r="D909" s="166"/>
      <c r="E909" s="166"/>
      <c r="F909" s="166"/>
      <c r="G909" s="166"/>
      <c r="H909" s="166"/>
      <c r="I909" s="166"/>
      <c r="J909" s="166"/>
      <c r="K909" s="166"/>
      <c r="L909" s="166"/>
      <c r="M909" s="166"/>
      <c r="N909" s="166"/>
      <c r="O909" s="166"/>
      <c r="P909" s="166"/>
      <c r="Q909" s="166"/>
      <c r="R909" s="166"/>
    </row>
    <row r="910" spans="1:18" ht="19.5" customHeight="1">
      <c r="A910" s="166"/>
      <c r="B910" s="166"/>
      <c r="C910" s="166"/>
      <c r="D910" s="166"/>
      <c r="E910" s="166"/>
      <c r="F910" s="166"/>
      <c r="G910" s="166"/>
      <c r="H910" s="166"/>
      <c r="I910" s="166"/>
      <c r="J910" s="166"/>
      <c r="K910" s="166"/>
      <c r="L910" s="166"/>
      <c r="M910" s="166"/>
      <c r="N910" s="166"/>
      <c r="O910" s="166"/>
      <c r="P910" s="166"/>
      <c r="Q910" s="166"/>
      <c r="R910" s="166"/>
    </row>
    <row r="911" spans="1:18" ht="19.5" customHeight="1">
      <c r="A911" s="166"/>
      <c r="B911" s="166"/>
      <c r="C911" s="166"/>
      <c r="D911" s="166"/>
      <c r="E911" s="166"/>
      <c r="F911" s="166"/>
      <c r="G911" s="166"/>
      <c r="H911" s="166"/>
      <c r="I911" s="166"/>
      <c r="J911" s="166"/>
      <c r="K911" s="166"/>
      <c r="L911" s="166"/>
      <c r="M911" s="166"/>
      <c r="N911" s="166"/>
      <c r="O911" s="166"/>
      <c r="P911" s="166"/>
      <c r="Q911" s="166"/>
      <c r="R911" s="166"/>
    </row>
    <row r="912" spans="1:18" ht="19.5" customHeight="1">
      <c r="A912" s="166"/>
      <c r="B912" s="166"/>
      <c r="C912" s="166"/>
      <c r="D912" s="166"/>
      <c r="E912" s="166"/>
      <c r="F912" s="166"/>
      <c r="G912" s="166"/>
      <c r="H912" s="166"/>
      <c r="I912" s="166"/>
      <c r="J912" s="166"/>
      <c r="K912" s="166"/>
      <c r="L912" s="166"/>
      <c r="M912" s="166"/>
      <c r="N912" s="166"/>
      <c r="O912" s="166"/>
      <c r="P912" s="166"/>
      <c r="Q912" s="166"/>
      <c r="R912" s="166"/>
    </row>
    <row r="913" spans="1:18" ht="19.5" customHeight="1">
      <c r="A913" s="166"/>
      <c r="B913" s="166"/>
      <c r="C913" s="166"/>
      <c r="D913" s="166"/>
      <c r="E913" s="166"/>
      <c r="F913" s="166"/>
      <c r="G913" s="166"/>
      <c r="H913" s="166"/>
      <c r="I913" s="166"/>
      <c r="J913" s="166"/>
      <c r="K913" s="166"/>
      <c r="L913" s="166"/>
      <c r="M913" s="166"/>
      <c r="N913" s="166"/>
      <c r="O913" s="166"/>
      <c r="P913" s="166"/>
      <c r="Q913" s="166"/>
      <c r="R913" s="166"/>
    </row>
    <row r="914" spans="1:18" ht="19.5" customHeight="1">
      <c r="A914" s="166"/>
      <c r="B914" s="166"/>
      <c r="C914" s="166"/>
      <c r="D914" s="166"/>
      <c r="E914" s="166"/>
      <c r="F914" s="166"/>
      <c r="G914" s="166"/>
      <c r="H914" s="166"/>
      <c r="I914" s="166"/>
      <c r="J914" s="166"/>
      <c r="K914" s="166"/>
      <c r="L914" s="166"/>
      <c r="M914" s="166"/>
      <c r="N914" s="166"/>
      <c r="O914" s="166"/>
      <c r="P914" s="166"/>
      <c r="Q914" s="166"/>
      <c r="R914" s="166"/>
    </row>
    <row r="915" spans="1:18" ht="19.5" customHeight="1">
      <c r="A915" s="166"/>
      <c r="B915" s="166"/>
      <c r="C915" s="166"/>
      <c r="D915" s="166"/>
      <c r="E915" s="166"/>
      <c r="F915" s="166"/>
      <c r="G915" s="166"/>
      <c r="H915" s="166"/>
      <c r="I915" s="166"/>
      <c r="J915" s="166"/>
      <c r="K915" s="166"/>
      <c r="L915" s="166"/>
      <c r="M915" s="166"/>
      <c r="N915" s="166"/>
      <c r="O915" s="166"/>
      <c r="P915" s="166"/>
      <c r="Q915" s="166"/>
      <c r="R915" s="166"/>
    </row>
    <row r="916" spans="1:18" ht="19.5" customHeight="1">
      <c r="A916" s="166"/>
      <c r="B916" s="166"/>
      <c r="C916" s="166"/>
      <c r="D916" s="166"/>
      <c r="E916" s="166"/>
      <c r="F916" s="166"/>
      <c r="G916" s="166"/>
      <c r="H916" s="166"/>
      <c r="I916" s="166"/>
      <c r="J916" s="166"/>
      <c r="K916" s="166"/>
      <c r="L916" s="166"/>
      <c r="M916" s="166"/>
      <c r="N916" s="166"/>
      <c r="O916" s="166"/>
      <c r="P916" s="166"/>
      <c r="Q916" s="166"/>
      <c r="R916" s="166"/>
    </row>
    <row r="917" spans="1:18" ht="19.5" customHeight="1">
      <c r="A917" s="166"/>
      <c r="B917" s="166"/>
      <c r="C917" s="166"/>
      <c r="D917" s="166"/>
      <c r="E917" s="166"/>
      <c r="F917" s="166"/>
      <c r="G917" s="166"/>
      <c r="H917" s="166"/>
      <c r="I917" s="166"/>
      <c r="J917" s="166"/>
      <c r="K917" s="166"/>
      <c r="L917" s="166"/>
      <c r="M917" s="166"/>
      <c r="N917" s="166"/>
      <c r="O917" s="166"/>
      <c r="P917" s="166"/>
      <c r="Q917" s="166"/>
      <c r="R917" s="166"/>
    </row>
    <row r="918" spans="1:18" ht="19.5" customHeight="1">
      <c r="A918" s="166"/>
      <c r="B918" s="166"/>
      <c r="C918" s="166"/>
      <c r="D918" s="166"/>
      <c r="E918" s="166"/>
      <c r="F918" s="166"/>
      <c r="G918" s="166"/>
      <c r="H918" s="166"/>
      <c r="I918" s="166"/>
      <c r="J918" s="166"/>
      <c r="K918" s="166"/>
      <c r="L918" s="166"/>
      <c r="M918" s="166"/>
      <c r="N918" s="166"/>
      <c r="O918" s="166"/>
      <c r="P918" s="166"/>
      <c r="Q918" s="166"/>
      <c r="R918" s="166"/>
    </row>
    <row r="919" spans="1:18" ht="19.5" customHeight="1">
      <c r="A919" s="166"/>
      <c r="B919" s="166"/>
      <c r="C919" s="166"/>
      <c r="D919" s="166"/>
      <c r="E919" s="166"/>
      <c r="F919" s="166"/>
      <c r="G919" s="166"/>
      <c r="H919" s="166"/>
      <c r="I919" s="166"/>
      <c r="J919" s="166"/>
      <c r="K919" s="166"/>
      <c r="L919" s="166"/>
      <c r="M919" s="166"/>
      <c r="N919" s="166"/>
      <c r="O919" s="166"/>
      <c r="P919" s="166"/>
      <c r="Q919" s="166"/>
      <c r="R919" s="166"/>
    </row>
    <row r="920" spans="1:18" ht="19.5" customHeight="1">
      <c r="A920" s="166"/>
      <c r="B920" s="166"/>
      <c r="C920" s="166"/>
      <c r="D920" s="166"/>
      <c r="E920" s="166"/>
      <c r="F920" s="166"/>
      <c r="G920" s="166"/>
      <c r="H920" s="166"/>
      <c r="I920" s="166"/>
      <c r="J920" s="166"/>
      <c r="K920" s="166"/>
      <c r="L920" s="166"/>
      <c r="M920" s="166"/>
      <c r="N920" s="166"/>
      <c r="O920" s="166"/>
      <c r="P920" s="166"/>
      <c r="Q920" s="166"/>
      <c r="R920" s="166"/>
    </row>
    <row r="921" spans="1:18" ht="19.5" customHeight="1">
      <c r="A921" s="166"/>
      <c r="B921" s="166"/>
      <c r="C921" s="166"/>
      <c r="D921" s="166"/>
      <c r="E921" s="166"/>
      <c r="F921" s="166"/>
      <c r="G921" s="166"/>
      <c r="H921" s="166"/>
      <c r="I921" s="166"/>
      <c r="J921" s="166"/>
      <c r="K921" s="166"/>
      <c r="L921" s="166"/>
      <c r="M921" s="166"/>
      <c r="N921" s="166"/>
      <c r="O921" s="166"/>
      <c r="P921" s="166"/>
      <c r="Q921" s="166"/>
      <c r="R921" s="166"/>
    </row>
    <row r="922" spans="1:18" ht="19.5" customHeight="1">
      <c r="A922" s="166"/>
      <c r="B922" s="166"/>
      <c r="C922" s="166"/>
      <c r="D922" s="166"/>
      <c r="E922" s="166"/>
      <c r="F922" s="166"/>
      <c r="G922" s="166"/>
      <c r="H922" s="166"/>
      <c r="I922" s="166"/>
      <c r="J922" s="166"/>
      <c r="K922" s="166"/>
      <c r="L922" s="166"/>
      <c r="M922" s="166"/>
      <c r="N922" s="166"/>
      <c r="O922" s="166"/>
      <c r="P922" s="166"/>
      <c r="Q922" s="166"/>
      <c r="R922" s="166"/>
    </row>
    <row r="923" spans="1:18" ht="19.5" customHeight="1">
      <c r="A923" s="166"/>
      <c r="B923" s="166"/>
      <c r="C923" s="166"/>
      <c r="D923" s="166"/>
      <c r="E923" s="166"/>
      <c r="F923" s="166"/>
      <c r="G923" s="166"/>
      <c r="H923" s="166"/>
      <c r="I923" s="166"/>
      <c r="J923" s="166"/>
      <c r="K923" s="166"/>
      <c r="L923" s="166"/>
      <c r="M923" s="166"/>
      <c r="N923" s="166"/>
      <c r="O923" s="166"/>
      <c r="P923" s="166"/>
      <c r="Q923" s="166"/>
      <c r="R923" s="166"/>
    </row>
    <row r="924" spans="1:18" ht="19.5" customHeight="1">
      <c r="A924" s="166"/>
      <c r="B924" s="166"/>
      <c r="C924" s="166"/>
      <c r="D924" s="166"/>
      <c r="E924" s="166"/>
      <c r="F924" s="166"/>
      <c r="G924" s="166"/>
      <c r="H924" s="166"/>
      <c r="I924" s="166"/>
      <c r="J924" s="166"/>
      <c r="K924" s="166"/>
      <c r="L924" s="166"/>
      <c r="M924" s="166"/>
      <c r="N924" s="166"/>
      <c r="O924" s="166"/>
      <c r="P924" s="166"/>
      <c r="Q924" s="166"/>
      <c r="R924" s="166"/>
    </row>
    <row r="925" spans="1:18" ht="19.5" customHeight="1">
      <c r="A925" s="166"/>
      <c r="B925" s="166"/>
      <c r="C925" s="166"/>
      <c r="D925" s="166"/>
      <c r="E925" s="166"/>
      <c r="F925" s="166"/>
      <c r="G925" s="166"/>
      <c r="H925" s="166"/>
      <c r="I925" s="166"/>
      <c r="J925" s="166"/>
      <c r="K925" s="166"/>
      <c r="L925" s="166"/>
      <c r="M925" s="166"/>
      <c r="N925" s="166"/>
      <c r="O925" s="166"/>
      <c r="P925" s="166"/>
      <c r="Q925" s="166"/>
      <c r="R925" s="166"/>
    </row>
    <row r="926" spans="1:18" ht="19.5" customHeight="1">
      <c r="A926" s="166"/>
      <c r="B926" s="166"/>
      <c r="C926" s="166"/>
      <c r="D926" s="166"/>
      <c r="E926" s="166"/>
      <c r="F926" s="166"/>
      <c r="G926" s="166"/>
      <c r="H926" s="166"/>
      <c r="I926" s="166"/>
      <c r="J926" s="166"/>
      <c r="K926" s="166"/>
      <c r="L926" s="166"/>
      <c r="M926" s="166"/>
      <c r="N926" s="166"/>
      <c r="O926" s="166"/>
      <c r="P926" s="166"/>
      <c r="Q926" s="166"/>
      <c r="R926" s="166"/>
    </row>
    <row r="927" spans="1:18" ht="19.5" customHeight="1">
      <c r="A927" s="166"/>
      <c r="B927" s="166"/>
      <c r="C927" s="166"/>
      <c r="D927" s="166"/>
      <c r="E927" s="166"/>
      <c r="F927" s="166"/>
      <c r="G927" s="166"/>
      <c r="H927" s="166"/>
      <c r="I927" s="166"/>
      <c r="J927" s="166"/>
      <c r="K927" s="166"/>
      <c r="L927" s="166"/>
      <c r="M927" s="166"/>
      <c r="N927" s="166"/>
      <c r="O927" s="166"/>
      <c r="P927" s="166"/>
      <c r="Q927" s="166"/>
      <c r="R927" s="166"/>
    </row>
    <row r="928" spans="1:18" ht="19.5" customHeight="1">
      <c r="A928" s="166"/>
      <c r="B928" s="166"/>
      <c r="C928" s="166"/>
      <c r="D928" s="166"/>
      <c r="E928" s="166"/>
      <c r="F928" s="166"/>
      <c r="G928" s="166"/>
      <c r="H928" s="166"/>
      <c r="I928" s="166"/>
      <c r="J928" s="166"/>
      <c r="K928" s="166"/>
      <c r="L928" s="166"/>
      <c r="M928" s="166"/>
      <c r="N928" s="166"/>
      <c r="O928" s="166"/>
      <c r="P928" s="166"/>
      <c r="Q928" s="166"/>
      <c r="R928" s="166"/>
    </row>
    <row r="929" spans="1:18" ht="19.5" customHeight="1">
      <c r="A929" s="166"/>
      <c r="B929" s="166"/>
      <c r="C929" s="166"/>
      <c r="D929" s="166"/>
      <c r="E929" s="166"/>
      <c r="F929" s="166"/>
      <c r="G929" s="166"/>
      <c r="H929" s="166"/>
      <c r="I929" s="166"/>
      <c r="J929" s="166"/>
      <c r="K929" s="166"/>
      <c r="L929" s="166"/>
      <c r="M929" s="166"/>
      <c r="N929" s="166"/>
      <c r="O929" s="166"/>
      <c r="P929" s="166"/>
      <c r="Q929" s="166"/>
      <c r="R929" s="166"/>
    </row>
    <row r="930" spans="1:18" ht="19.5" customHeight="1">
      <c r="A930" s="166"/>
      <c r="B930" s="166"/>
      <c r="C930" s="166"/>
      <c r="D930" s="166"/>
      <c r="E930" s="166"/>
      <c r="F930" s="166"/>
      <c r="G930" s="166"/>
      <c r="H930" s="166"/>
      <c r="I930" s="166"/>
      <c r="J930" s="166"/>
      <c r="K930" s="166"/>
      <c r="L930" s="166"/>
      <c r="M930" s="166"/>
      <c r="N930" s="166"/>
      <c r="O930" s="166"/>
      <c r="P930" s="166"/>
      <c r="Q930" s="166"/>
      <c r="R930" s="166"/>
    </row>
    <row r="931" spans="1:18" ht="19.5" customHeight="1">
      <c r="A931" s="166"/>
      <c r="B931" s="166"/>
      <c r="C931" s="166"/>
      <c r="D931" s="166"/>
      <c r="E931" s="166"/>
      <c r="F931" s="166"/>
      <c r="G931" s="166"/>
      <c r="H931" s="166"/>
      <c r="I931" s="166"/>
      <c r="J931" s="166"/>
      <c r="K931" s="166"/>
      <c r="L931" s="166"/>
      <c r="M931" s="166"/>
      <c r="N931" s="166"/>
      <c r="O931" s="166"/>
      <c r="P931" s="166"/>
      <c r="Q931" s="166"/>
      <c r="R931" s="166"/>
    </row>
    <row r="932" spans="1:18" ht="19.5" customHeight="1">
      <c r="A932" s="166"/>
      <c r="B932" s="166"/>
      <c r="C932" s="166"/>
      <c r="D932" s="166"/>
      <c r="E932" s="166"/>
      <c r="F932" s="166"/>
      <c r="G932" s="166"/>
      <c r="H932" s="166"/>
      <c r="I932" s="166"/>
      <c r="J932" s="166"/>
      <c r="K932" s="166"/>
      <c r="L932" s="166"/>
      <c r="M932" s="166"/>
      <c r="N932" s="166"/>
      <c r="O932" s="166"/>
      <c r="P932" s="166"/>
      <c r="Q932" s="166"/>
      <c r="R932" s="166"/>
    </row>
    <row r="933" spans="1:18" ht="19.5" customHeight="1">
      <c r="A933" s="166"/>
      <c r="B933" s="166"/>
      <c r="C933" s="166"/>
      <c r="D933" s="166"/>
      <c r="E933" s="166"/>
      <c r="F933" s="166"/>
      <c r="G933" s="166"/>
      <c r="H933" s="166"/>
      <c r="I933" s="166"/>
      <c r="J933" s="166"/>
      <c r="K933" s="166"/>
      <c r="L933" s="166"/>
      <c r="M933" s="166"/>
      <c r="N933" s="166"/>
      <c r="O933" s="166"/>
      <c r="P933" s="166"/>
      <c r="Q933" s="166"/>
      <c r="R933" s="166"/>
    </row>
    <row r="934" spans="1:18" ht="19.5" customHeight="1">
      <c r="A934" s="166"/>
      <c r="B934" s="166"/>
      <c r="C934" s="166"/>
      <c r="D934" s="166"/>
      <c r="E934" s="166"/>
      <c r="F934" s="166"/>
      <c r="G934" s="166"/>
      <c r="H934" s="166"/>
      <c r="I934" s="166"/>
      <c r="J934" s="166"/>
      <c r="K934" s="166"/>
      <c r="L934" s="166"/>
      <c r="M934" s="166"/>
      <c r="N934" s="166"/>
      <c r="O934" s="166"/>
      <c r="P934" s="166"/>
      <c r="Q934" s="166"/>
      <c r="R934" s="166"/>
    </row>
    <row r="935" spans="1:18" ht="19.5" customHeight="1">
      <c r="A935" s="166"/>
      <c r="B935" s="166"/>
      <c r="C935" s="166"/>
      <c r="D935" s="166"/>
      <c r="E935" s="166"/>
      <c r="F935" s="166"/>
      <c r="G935" s="166"/>
      <c r="H935" s="166"/>
      <c r="I935" s="166"/>
      <c r="J935" s="166"/>
      <c r="K935" s="166"/>
      <c r="L935" s="166"/>
      <c r="M935" s="166"/>
      <c r="N935" s="166"/>
      <c r="O935" s="166"/>
      <c r="P935" s="166"/>
      <c r="Q935" s="166"/>
      <c r="R935" s="166"/>
    </row>
    <row r="936" spans="1:18" ht="19.5" customHeight="1">
      <c r="A936" s="166"/>
      <c r="B936" s="166"/>
      <c r="C936" s="166"/>
      <c r="D936" s="166"/>
      <c r="E936" s="166"/>
      <c r="F936" s="166"/>
      <c r="G936" s="166"/>
      <c r="H936" s="166"/>
      <c r="I936" s="166"/>
      <c r="J936" s="166"/>
      <c r="K936" s="166"/>
      <c r="L936" s="166"/>
      <c r="M936" s="166"/>
      <c r="N936" s="166"/>
      <c r="O936" s="166"/>
      <c r="P936" s="166"/>
      <c r="Q936" s="166"/>
      <c r="R936" s="166"/>
    </row>
    <row r="937" spans="1:18" ht="19.5" customHeight="1">
      <c r="A937" s="166"/>
      <c r="B937" s="166"/>
      <c r="C937" s="166"/>
      <c r="D937" s="166"/>
      <c r="E937" s="166"/>
      <c r="F937" s="166"/>
      <c r="G937" s="166"/>
      <c r="H937" s="166"/>
      <c r="I937" s="166"/>
      <c r="J937" s="166"/>
      <c r="K937" s="166"/>
      <c r="L937" s="166"/>
      <c r="M937" s="166"/>
      <c r="N937" s="166"/>
      <c r="O937" s="166"/>
      <c r="P937" s="166"/>
      <c r="Q937" s="166"/>
      <c r="R937" s="166"/>
    </row>
    <row r="938" spans="1:18" ht="19.5" customHeight="1">
      <c r="A938" s="166"/>
      <c r="B938" s="166"/>
      <c r="C938" s="166"/>
      <c r="D938" s="166"/>
      <c r="E938" s="166"/>
      <c r="F938" s="166"/>
      <c r="G938" s="166"/>
      <c r="H938" s="166"/>
      <c r="I938" s="166"/>
      <c r="J938" s="166"/>
      <c r="K938" s="166"/>
      <c r="L938" s="166"/>
      <c r="M938" s="166"/>
      <c r="N938" s="166"/>
      <c r="O938" s="166"/>
      <c r="P938" s="166"/>
      <c r="Q938" s="166"/>
      <c r="R938" s="166"/>
    </row>
    <row r="939" spans="1:18" ht="19.5" customHeight="1">
      <c r="A939" s="166"/>
      <c r="B939" s="166"/>
      <c r="C939" s="166"/>
      <c r="D939" s="166"/>
      <c r="E939" s="166"/>
      <c r="F939" s="166"/>
      <c r="G939" s="166"/>
      <c r="H939" s="166"/>
      <c r="I939" s="166"/>
      <c r="J939" s="166"/>
      <c r="K939" s="166"/>
      <c r="L939" s="166"/>
      <c r="M939" s="166"/>
      <c r="N939" s="166"/>
      <c r="O939" s="166"/>
      <c r="P939" s="166"/>
      <c r="Q939" s="166"/>
      <c r="R939" s="166"/>
    </row>
    <row r="940" spans="1:18" ht="19.5" customHeight="1">
      <c r="A940" s="166"/>
      <c r="B940" s="166"/>
      <c r="C940" s="166"/>
      <c r="D940" s="166"/>
      <c r="E940" s="166"/>
      <c r="F940" s="166"/>
      <c r="G940" s="166"/>
      <c r="H940" s="166"/>
      <c r="I940" s="166"/>
      <c r="J940" s="166"/>
      <c r="K940" s="166"/>
      <c r="L940" s="166"/>
      <c r="M940" s="166"/>
      <c r="N940" s="166"/>
      <c r="O940" s="166"/>
      <c r="P940" s="166"/>
      <c r="Q940" s="166"/>
      <c r="R940" s="166"/>
    </row>
    <row r="941" spans="1:18" ht="19.5" customHeight="1">
      <c r="A941" s="166"/>
      <c r="B941" s="166"/>
      <c r="C941" s="166"/>
      <c r="D941" s="166"/>
      <c r="E941" s="166"/>
      <c r="F941" s="166"/>
      <c r="G941" s="166"/>
      <c r="H941" s="166"/>
      <c r="I941" s="166"/>
      <c r="J941" s="166"/>
      <c r="K941" s="166"/>
      <c r="L941" s="166"/>
      <c r="M941" s="166"/>
      <c r="N941" s="166"/>
      <c r="O941" s="166"/>
      <c r="P941" s="166"/>
      <c r="Q941" s="166"/>
      <c r="R941" s="166"/>
    </row>
    <row r="942" spans="1:18" ht="19.5" customHeight="1">
      <c r="A942" s="166"/>
      <c r="B942" s="166"/>
      <c r="C942" s="166"/>
      <c r="D942" s="166"/>
      <c r="E942" s="166"/>
      <c r="F942" s="166"/>
      <c r="G942" s="166"/>
      <c r="H942" s="166"/>
      <c r="I942" s="166"/>
      <c r="J942" s="166"/>
      <c r="K942" s="166"/>
      <c r="L942" s="166"/>
      <c r="M942" s="166"/>
      <c r="N942" s="166"/>
      <c r="O942" s="166"/>
      <c r="P942" s="166"/>
      <c r="Q942" s="166"/>
      <c r="R942" s="166"/>
    </row>
    <row r="943" spans="1:18" ht="19.5" customHeight="1">
      <c r="A943" s="166"/>
      <c r="B943" s="166"/>
      <c r="C943" s="166"/>
      <c r="D943" s="166"/>
      <c r="E943" s="166"/>
      <c r="F943" s="166"/>
      <c r="G943" s="166"/>
      <c r="H943" s="166"/>
      <c r="I943" s="166"/>
      <c r="J943" s="166"/>
      <c r="K943" s="166"/>
      <c r="L943" s="166"/>
      <c r="M943" s="166"/>
      <c r="N943" s="166"/>
      <c r="O943" s="166"/>
      <c r="P943" s="166"/>
      <c r="Q943" s="166"/>
      <c r="R943" s="166"/>
    </row>
    <row r="944" spans="1:18" ht="19.5" customHeight="1">
      <c r="A944" s="166"/>
      <c r="B944" s="166"/>
      <c r="C944" s="166"/>
      <c r="D944" s="166"/>
      <c r="E944" s="166"/>
      <c r="F944" s="166"/>
      <c r="G944" s="166"/>
      <c r="H944" s="166"/>
      <c r="I944" s="166"/>
      <c r="J944" s="166"/>
      <c r="K944" s="166"/>
      <c r="L944" s="166"/>
      <c r="M944" s="166"/>
      <c r="N944" s="166"/>
      <c r="O944" s="166"/>
      <c r="P944" s="166"/>
      <c r="Q944" s="166"/>
      <c r="R944" s="166"/>
    </row>
    <row r="945" spans="1:18" ht="19.5" customHeight="1">
      <c r="A945" s="166"/>
      <c r="B945" s="166"/>
      <c r="C945" s="166"/>
      <c r="D945" s="166"/>
      <c r="E945" s="166"/>
      <c r="F945" s="166"/>
      <c r="G945" s="166"/>
      <c r="H945" s="166"/>
      <c r="I945" s="166"/>
      <c r="J945" s="166"/>
      <c r="K945" s="166"/>
      <c r="L945" s="166"/>
      <c r="M945" s="166"/>
      <c r="N945" s="166"/>
      <c r="O945" s="166"/>
      <c r="P945" s="166"/>
      <c r="Q945" s="166"/>
      <c r="R945" s="166"/>
    </row>
    <row r="946" spans="1:18" ht="19.5" customHeight="1">
      <c r="A946" s="166"/>
      <c r="B946" s="166"/>
      <c r="C946" s="166"/>
      <c r="D946" s="166"/>
      <c r="E946" s="166"/>
      <c r="F946" s="166"/>
      <c r="G946" s="166"/>
      <c r="H946" s="166"/>
      <c r="I946" s="166"/>
      <c r="J946" s="166"/>
      <c r="K946" s="166"/>
      <c r="L946" s="166"/>
      <c r="M946" s="166"/>
      <c r="N946" s="166"/>
      <c r="O946" s="166"/>
      <c r="P946" s="166"/>
      <c r="Q946" s="166"/>
      <c r="R946" s="166"/>
    </row>
    <row r="947" spans="1:18" ht="19.5" customHeight="1">
      <c r="A947" s="166"/>
      <c r="B947" s="166"/>
      <c r="C947" s="166"/>
      <c r="D947" s="166"/>
      <c r="E947" s="166"/>
      <c r="F947" s="166"/>
      <c r="G947" s="166"/>
      <c r="H947" s="166"/>
      <c r="I947" s="166"/>
      <c r="J947" s="166"/>
      <c r="K947" s="166"/>
      <c r="L947" s="166"/>
      <c r="M947" s="166"/>
      <c r="N947" s="166"/>
      <c r="O947" s="166"/>
      <c r="P947" s="166"/>
      <c r="Q947" s="166"/>
      <c r="R947" s="166"/>
    </row>
    <row r="948" spans="1:18" ht="19.5" customHeight="1">
      <c r="A948" s="166"/>
      <c r="B948" s="166"/>
      <c r="C948" s="166"/>
      <c r="D948" s="166"/>
      <c r="E948" s="166"/>
      <c r="F948" s="166"/>
      <c r="G948" s="166"/>
      <c r="H948" s="166"/>
      <c r="I948" s="166"/>
      <c r="J948" s="166"/>
      <c r="K948" s="166"/>
      <c r="L948" s="166"/>
      <c r="M948" s="166"/>
      <c r="N948" s="166"/>
      <c r="O948" s="166"/>
      <c r="P948" s="166"/>
      <c r="Q948" s="166"/>
      <c r="R948" s="166"/>
    </row>
    <row r="949" spans="1:18" ht="19.5" customHeight="1">
      <c r="A949" s="166"/>
      <c r="B949" s="166"/>
      <c r="C949" s="166"/>
      <c r="D949" s="166"/>
      <c r="E949" s="166"/>
      <c r="F949" s="166"/>
      <c r="G949" s="166"/>
      <c r="H949" s="166"/>
      <c r="I949" s="166"/>
      <c r="J949" s="166"/>
      <c r="K949" s="166"/>
      <c r="L949" s="166"/>
      <c r="M949" s="166"/>
      <c r="N949" s="166"/>
      <c r="O949" s="166"/>
      <c r="P949" s="166"/>
      <c r="Q949" s="166"/>
      <c r="R949" s="166"/>
    </row>
    <row r="950" spans="1:18" ht="19.5" customHeight="1">
      <c r="A950" s="166"/>
      <c r="B950" s="166"/>
      <c r="C950" s="166"/>
      <c r="D950" s="166"/>
      <c r="E950" s="166"/>
      <c r="F950" s="166"/>
      <c r="G950" s="166"/>
      <c r="H950" s="166"/>
      <c r="I950" s="166"/>
      <c r="J950" s="166"/>
      <c r="K950" s="166"/>
      <c r="L950" s="166"/>
      <c r="M950" s="166"/>
      <c r="N950" s="166"/>
      <c r="O950" s="166"/>
      <c r="P950" s="166"/>
      <c r="Q950" s="166"/>
      <c r="R950" s="166"/>
    </row>
    <row r="951" spans="1:18" ht="19.5" customHeight="1">
      <c r="A951" s="166"/>
      <c r="B951" s="166"/>
      <c r="C951" s="166"/>
      <c r="D951" s="166"/>
      <c r="E951" s="166"/>
      <c r="F951" s="166"/>
      <c r="G951" s="166"/>
      <c r="H951" s="166"/>
      <c r="I951" s="166"/>
      <c r="J951" s="166"/>
      <c r="K951" s="166"/>
      <c r="L951" s="166"/>
      <c r="M951" s="166"/>
      <c r="N951" s="166"/>
      <c r="O951" s="166"/>
      <c r="P951" s="166"/>
      <c r="Q951" s="166"/>
      <c r="R951" s="166"/>
    </row>
    <row r="952" spans="1:18" ht="19.5" customHeight="1">
      <c r="A952" s="166"/>
      <c r="B952" s="166"/>
      <c r="C952" s="166"/>
      <c r="D952" s="166"/>
      <c r="E952" s="166"/>
      <c r="F952" s="166"/>
      <c r="G952" s="166"/>
      <c r="H952" s="166"/>
      <c r="I952" s="166"/>
      <c r="J952" s="166"/>
      <c r="K952" s="166"/>
      <c r="L952" s="166"/>
      <c r="M952" s="166"/>
      <c r="N952" s="166"/>
      <c r="O952" s="166"/>
      <c r="P952" s="166"/>
      <c r="Q952" s="166"/>
      <c r="R952" s="166"/>
    </row>
    <row r="953" spans="1:18" ht="19.5" customHeight="1">
      <c r="A953" s="166"/>
      <c r="B953" s="166"/>
      <c r="C953" s="166"/>
      <c r="D953" s="166"/>
      <c r="E953" s="166"/>
      <c r="F953" s="166"/>
      <c r="G953" s="166"/>
      <c r="H953" s="166"/>
      <c r="I953" s="166"/>
      <c r="J953" s="166"/>
      <c r="K953" s="166"/>
      <c r="L953" s="166"/>
      <c r="M953" s="166"/>
      <c r="N953" s="166"/>
      <c r="O953" s="166"/>
      <c r="P953" s="166"/>
      <c r="Q953" s="166"/>
      <c r="R953" s="166"/>
    </row>
    <row r="954" spans="1:18" ht="19.5" customHeight="1">
      <c r="A954" s="166"/>
      <c r="B954" s="166"/>
      <c r="C954" s="166"/>
      <c r="D954" s="166"/>
      <c r="E954" s="166"/>
      <c r="F954" s="166"/>
      <c r="G954" s="166"/>
      <c r="H954" s="166"/>
      <c r="I954" s="166"/>
      <c r="J954" s="166"/>
      <c r="K954" s="166"/>
      <c r="L954" s="166"/>
      <c r="M954" s="166"/>
      <c r="N954" s="166"/>
      <c r="O954" s="166"/>
      <c r="P954" s="166"/>
      <c r="Q954" s="166"/>
      <c r="R954" s="166"/>
    </row>
    <row r="955" spans="1:18" ht="19.5" customHeight="1">
      <c r="A955" s="166"/>
      <c r="B955" s="166"/>
      <c r="C955" s="166"/>
      <c r="D955" s="166"/>
      <c r="E955" s="166"/>
      <c r="F955" s="166"/>
      <c r="G955" s="166"/>
      <c r="H955" s="166"/>
      <c r="I955" s="166"/>
      <c r="J955" s="166"/>
      <c r="K955" s="166"/>
      <c r="L955" s="166"/>
      <c r="M955" s="166"/>
      <c r="N955" s="166"/>
      <c r="O955" s="166"/>
      <c r="P955" s="166"/>
      <c r="Q955" s="166"/>
      <c r="R955" s="166"/>
    </row>
    <row r="956" spans="1:18" ht="19.5" customHeight="1">
      <c r="A956" s="166"/>
      <c r="B956" s="166"/>
      <c r="C956" s="166"/>
      <c r="D956" s="166"/>
      <c r="E956" s="166"/>
      <c r="F956" s="166"/>
      <c r="G956" s="166"/>
      <c r="H956" s="166"/>
      <c r="I956" s="166"/>
      <c r="J956" s="166"/>
      <c r="K956" s="166"/>
      <c r="L956" s="166"/>
      <c r="M956" s="166"/>
      <c r="N956" s="166"/>
      <c r="O956" s="166"/>
      <c r="P956" s="166"/>
      <c r="Q956" s="166"/>
      <c r="R956" s="166"/>
    </row>
    <row r="957" spans="1:18" ht="19.5" customHeight="1">
      <c r="A957" s="166"/>
      <c r="B957" s="166"/>
      <c r="C957" s="166"/>
      <c r="D957" s="166"/>
      <c r="E957" s="166"/>
      <c r="F957" s="166"/>
      <c r="G957" s="166"/>
      <c r="H957" s="166"/>
      <c r="I957" s="166"/>
      <c r="J957" s="166"/>
      <c r="K957" s="166"/>
      <c r="L957" s="166"/>
      <c r="M957" s="166"/>
      <c r="N957" s="166"/>
      <c r="O957" s="166"/>
      <c r="P957" s="166"/>
      <c r="Q957" s="166"/>
      <c r="R957" s="166"/>
    </row>
    <row r="958" spans="1:18" ht="19.5" customHeight="1">
      <c r="A958" s="166"/>
      <c r="B958" s="166"/>
      <c r="C958" s="166"/>
      <c r="D958" s="166"/>
      <c r="E958" s="166"/>
      <c r="F958" s="166"/>
      <c r="G958" s="166"/>
      <c r="H958" s="166"/>
      <c r="I958" s="166"/>
      <c r="J958" s="166"/>
      <c r="K958" s="166"/>
      <c r="L958" s="166"/>
      <c r="M958" s="166"/>
      <c r="N958" s="166"/>
      <c r="O958" s="166"/>
      <c r="P958" s="166"/>
      <c r="Q958" s="166"/>
      <c r="R958" s="166"/>
    </row>
    <row r="959" spans="1:18" ht="19.5" customHeight="1">
      <c r="A959" s="166"/>
      <c r="B959" s="166"/>
      <c r="C959" s="166"/>
      <c r="D959" s="166"/>
      <c r="E959" s="166"/>
      <c r="F959" s="166"/>
      <c r="G959" s="166"/>
      <c r="H959" s="166"/>
      <c r="I959" s="166"/>
      <c r="J959" s="166"/>
      <c r="K959" s="166"/>
      <c r="L959" s="166"/>
      <c r="M959" s="166"/>
      <c r="N959" s="166"/>
      <c r="O959" s="166"/>
      <c r="P959" s="166"/>
      <c r="Q959" s="166"/>
      <c r="R959" s="166"/>
    </row>
    <row r="960" spans="1:18" ht="19.5" customHeight="1">
      <c r="A960" s="166"/>
      <c r="B960" s="166"/>
      <c r="C960" s="166"/>
      <c r="D960" s="166"/>
      <c r="E960" s="166"/>
      <c r="F960" s="166"/>
      <c r="G960" s="166"/>
      <c r="H960" s="166"/>
      <c r="I960" s="166"/>
      <c r="J960" s="166"/>
      <c r="K960" s="166"/>
      <c r="L960" s="166"/>
      <c r="M960" s="166"/>
      <c r="N960" s="166"/>
      <c r="O960" s="166"/>
      <c r="P960" s="166"/>
      <c r="Q960" s="166"/>
      <c r="R960" s="166"/>
    </row>
    <row r="961" spans="1:18" ht="19.5" customHeight="1">
      <c r="A961" s="166"/>
      <c r="B961" s="166"/>
      <c r="C961" s="166"/>
      <c r="D961" s="166"/>
      <c r="E961" s="166"/>
      <c r="F961" s="166"/>
      <c r="G961" s="166"/>
      <c r="H961" s="166"/>
      <c r="I961" s="166"/>
      <c r="J961" s="166"/>
      <c r="K961" s="166"/>
      <c r="L961" s="166"/>
      <c r="M961" s="166"/>
      <c r="N961" s="166"/>
      <c r="O961" s="166"/>
      <c r="P961" s="166"/>
      <c r="Q961" s="166"/>
      <c r="R961" s="166"/>
    </row>
    <row r="962" spans="1:18" ht="19.5" customHeight="1">
      <c r="A962" s="166"/>
      <c r="B962" s="166"/>
      <c r="C962" s="166"/>
      <c r="D962" s="166"/>
      <c r="E962" s="166"/>
      <c r="F962" s="166"/>
      <c r="G962" s="166"/>
      <c r="H962" s="166"/>
      <c r="I962" s="166"/>
      <c r="J962" s="166"/>
      <c r="K962" s="166"/>
      <c r="L962" s="166"/>
      <c r="M962" s="166"/>
      <c r="N962" s="166"/>
      <c r="O962" s="166"/>
      <c r="P962" s="166"/>
      <c r="Q962" s="166"/>
      <c r="R962" s="166"/>
    </row>
    <row r="963" spans="1:18" ht="19.5" customHeight="1">
      <c r="A963" s="166"/>
      <c r="B963" s="166"/>
      <c r="C963" s="166"/>
      <c r="D963" s="166"/>
      <c r="E963" s="166"/>
      <c r="F963" s="166"/>
      <c r="G963" s="166"/>
      <c r="H963" s="166"/>
      <c r="I963" s="166"/>
      <c r="J963" s="166"/>
      <c r="K963" s="166"/>
      <c r="L963" s="166"/>
      <c r="M963" s="166"/>
      <c r="N963" s="166"/>
      <c r="O963" s="166"/>
      <c r="P963" s="166"/>
      <c r="Q963" s="166"/>
      <c r="R963" s="166"/>
    </row>
    <row r="964" spans="1:18" ht="19.5" customHeight="1">
      <c r="A964" s="166"/>
      <c r="B964" s="166"/>
      <c r="C964" s="166"/>
      <c r="D964" s="166"/>
      <c r="E964" s="166"/>
      <c r="F964" s="166"/>
      <c r="G964" s="166"/>
      <c r="H964" s="166"/>
      <c r="I964" s="166"/>
      <c r="J964" s="166"/>
      <c r="K964" s="166"/>
      <c r="L964" s="166"/>
      <c r="M964" s="166"/>
      <c r="N964" s="166"/>
      <c r="O964" s="166"/>
      <c r="P964" s="166"/>
      <c r="Q964" s="166"/>
      <c r="R964" s="166"/>
    </row>
    <row r="965" spans="1:18" ht="19.5" customHeight="1">
      <c r="A965" s="166"/>
      <c r="B965" s="166"/>
      <c r="C965" s="166"/>
      <c r="D965" s="166"/>
      <c r="E965" s="166"/>
      <c r="F965" s="166"/>
      <c r="G965" s="166"/>
      <c r="H965" s="166"/>
      <c r="I965" s="166"/>
      <c r="J965" s="166"/>
      <c r="K965" s="166"/>
      <c r="L965" s="166"/>
      <c r="M965" s="166"/>
      <c r="N965" s="166"/>
      <c r="O965" s="166"/>
      <c r="P965" s="166"/>
      <c r="Q965" s="166"/>
      <c r="R965" s="166"/>
    </row>
    <row r="966" spans="1:18" ht="19.5" customHeight="1">
      <c r="A966" s="166"/>
      <c r="B966" s="166"/>
      <c r="C966" s="166"/>
      <c r="D966" s="166"/>
      <c r="E966" s="166"/>
      <c r="F966" s="166"/>
      <c r="G966" s="166"/>
      <c r="H966" s="166"/>
      <c r="I966" s="166"/>
      <c r="J966" s="166"/>
      <c r="K966" s="166"/>
      <c r="L966" s="166"/>
      <c r="M966" s="166"/>
      <c r="N966" s="166"/>
      <c r="O966" s="166"/>
      <c r="P966" s="166"/>
      <c r="Q966" s="166"/>
      <c r="R966" s="166"/>
    </row>
    <row r="967" spans="1:18" ht="19.5" customHeight="1">
      <c r="A967" s="166"/>
      <c r="B967" s="166"/>
      <c r="C967" s="166"/>
      <c r="D967" s="166"/>
      <c r="E967" s="166"/>
      <c r="F967" s="166"/>
      <c r="G967" s="166"/>
      <c r="H967" s="166"/>
      <c r="I967" s="166"/>
      <c r="J967" s="166"/>
      <c r="K967" s="166"/>
      <c r="L967" s="166"/>
      <c r="M967" s="166"/>
      <c r="N967" s="166"/>
      <c r="O967" s="166"/>
      <c r="P967" s="166"/>
      <c r="Q967" s="166"/>
      <c r="R967" s="166"/>
    </row>
    <row r="968" spans="1:18" ht="19.5" customHeight="1">
      <c r="A968" s="166"/>
      <c r="B968" s="166"/>
      <c r="C968" s="166"/>
      <c r="D968" s="166"/>
      <c r="E968" s="166"/>
      <c r="F968" s="166"/>
      <c r="G968" s="166"/>
      <c r="H968" s="166"/>
      <c r="I968" s="166"/>
      <c r="J968" s="166"/>
      <c r="K968" s="166"/>
      <c r="L968" s="166"/>
      <c r="M968" s="166"/>
      <c r="N968" s="166"/>
      <c r="O968" s="166"/>
      <c r="P968" s="166"/>
      <c r="Q968" s="166"/>
      <c r="R968" s="166"/>
    </row>
    <row r="969" spans="1:18" ht="19.5" customHeight="1">
      <c r="A969" s="166"/>
      <c r="B969" s="166"/>
      <c r="C969" s="166"/>
      <c r="D969" s="166"/>
      <c r="E969" s="166"/>
      <c r="F969" s="166"/>
      <c r="G969" s="166"/>
      <c r="H969" s="166"/>
      <c r="I969" s="166"/>
      <c r="J969" s="166"/>
      <c r="K969" s="166"/>
      <c r="L969" s="166"/>
      <c r="M969" s="166"/>
      <c r="N969" s="166"/>
      <c r="O969" s="166"/>
      <c r="P969" s="166"/>
      <c r="Q969" s="166"/>
      <c r="R969" s="166"/>
    </row>
    <row r="970" spans="1:18" ht="19.5" customHeight="1">
      <c r="A970" s="166"/>
      <c r="B970" s="166"/>
      <c r="C970" s="166"/>
      <c r="D970" s="166"/>
      <c r="E970" s="166"/>
      <c r="F970" s="166"/>
      <c r="G970" s="166"/>
      <c r="H970" s="166"/>
      <c r="I970" s="166"/>
      <c r="J970" s="166"/>
      <c r="K970" s="166"/>
      <c r="L970" s="166"/>
      <c r="M970" s="166"/>
      <c r="N970" s="166"/>
      <c r="O970" s="166"/>
      <c r="P970" s="166"/>
      <c r="Q970" s="166"/>
      <c r="R970" s="166"/>
    </row>
    <row r="971" spans="1:18" ht="19.5" customHeight="1">
      <c r="A971" s="166"/>
      <c r="B971" s="166"/>
      <c r="C971" s="166"/>
      <c r="D971" s="166"/>
      <c r="E971" s="166"/>
      <c r="F971" s="166"/>
      <c r="G971" s="166"/>
      <c r="H971" s="166"/>
      <c r="I971" s="166"/>
      <c r="J971" s="166"/>
      <c r="K971" s="166"/>
      <c r="L971" s="166"/>
      <c r="M971" s="166"/>
      <c r="N971" s="166"/>
      <c r="O971" s="166"/>
      <c r="P971" s="166"/>
      <c r="Q971" s="166"/>
      <c r="R971" s="166"/>
    </row>
    <row r="972" spans="1:18" ht="19.5" customHeight="1">
      <c r="A972" s="166"/>
      <c r="B972" s="166"/>
      <c r="C972" s="166"/>
      <c r="D972" s="166"/>
      <c r="E972" s="166"/>
      <c r="F972" s="166"/>
      <c r="G972" s="166"/>
      <c r="H972" s="166"/>
      <c r="I972" s="166"/>
      <c r="J972" s="166"/>
      <c r="K972" s="166"/>
      <c r="L972" s="166"/>
      <c r="M972" s="166"/>
      <c r="N972" s="166"/>
      <c r="O972" s="166"/>
      <c r="P972" s="166"/>
      <c r="Q972" s="166"/>
      <c r="R972" s="166"/>
    </row>
    <row r="973" spans="1:18" ht="19.5" customHeight="1">
      <c r="A973" s="166"/>
      <c r="B973" s="166"/>
      <c r="C973" s="166"/>
      <c r="D973" s="166"/>
      <c r="E973" s="166"/>
      <c r="F973" s="166"/>
      <c r="G973" s="166"/>
      <c r="H973" s="166"/>
      <c r="I973" s="166"/>
      <c r="J973" s="166"/>
      <c r="K973" s="166"/>
      <c r="L973" s="166"/>
      <c r="M973" s="166"/>
      <c r="N973" s="166"/>
      <c r="O973" s="166"/>
      <c r="P973" s="166"/>
      <c r="Q973" s="166"/>
      <c r="R973" s="166"/>
    </row>
    <row r="974" spans="1:18" ht="19.5" customHeight="1">
      <c r="A974" s="166"/>
      <c r="B974" s="166"/>
      <c r="C974" s="166"/>
      <c r="D974" s="166"/>
      <c r="E974" s="166"/>
      <c r="F974" s="166"/>
      <c r="G974" s="166"/>
      <c r="H974" s="166"/>
      <c r="I974" s="166"/>
      <c r="J974" s="166"/>
      <c r="K974" s="166"/>
      <c r="L974" s="166"/>
      <c r="M974" s="166"/>
      <c r="N974" s="166"/>
      <c r="O974" s="166"/>
      <c r="P974" s="166"/>
      <c r="Q974" s="166"/>
      <c r="R974" s="166"/>
    </row>
    <row r="975" spans="1:18" ht="19.5" customHeight="1">
      <c r="A975" s="166"/>
      <c r="B975" s="166"/>
      <c r="C975" s="166"/>
      <c r="D975" s="166"/>
      <c r="E975" s="166"/>
      <c r="F975" s="166"/>
      <c r="G975" s="166"/>
      <c r="H975" s="166"/>
      <c r="I975" s="166"/>
      <c r="J975" s="166"/>
      <c r="K975" s="166"/>
      <c r="L975" s="166"/>
      <c r="M975" s="166"/>
      <c r="N975" s="166"/>
      <c r="O975" s="166"/>
      <c r="P975" s="166"/>
      <c r="Q975" s="166"/>
      <c r="R975" s="166"/>
    </row>
    <row r="976" spans="1:18" ht="19.5" customHeight="1">
      <c r="A976" s="166"/>
      <c r="B976" s="166"/>
      <c r="C976" s="166"/>
      <c r="D976" s="166"/>
      <c r="E976" s="166"/>
      <c r="F976" s="166"/>
      <c r="G976" s="166"/>
      <c r="H976" s="166"/>
      <c r="I976" s="166"/>
      <c r="J976" s="166"/>
      <c r="K976" s="166"/>
      <c r="L976" s="166"/>
      <c r="M976" s="166"/>
      <c r="N976" s="166"/>
      <c r="O976" s="166"/>
      <c r="P976" s="166"/>
      <c r="Q976" s="166"/>
      <c r="R976" s="166"/>
    </row>
    <row r="977" spans="1:18" ht="19.5" customHeight="1">
      <c r="A977" s="166"/>
      <c r="B977" s="166"/>
      <c r="C977" s="166"/>
      <c r="D977" s="166"/>
      <c r="E977" s="166"/>
      <c r="F977" s="166"/>
      <c r="G977" s="166"/>
      <c r="H977" s="166"/>
      <c r="I977" s="166"/>
      <c r="J977" s="166"/>
      <c r="K977" s="166"/>
      <c r="L977" s="166"/>
      <c r="M977" s="166"/>
      <c r="N977" s="166"/>
      <c r="O977" s="166"/>
      <c r="P977" s="166"/>
      <c r="Q977" s="166"/>
      <c r="R977" s="166"/>
    </row>
    <row r="978" spans="1:18" ht="19.5" customHeight="1">
      <c r="A978" s="166"/>
      <c r="B978" s="166"/>
      <c r="C978" s="166"/>
      <c r="D978" s="166"/>
      <c r="E978" s="166"/>
      <c r="F978" s="166"/>
      <c r="G978" s="166"/>
      <c r="H978" s="166"/>
      <c r="I978" s="166"/>
      <c r="J978" s="166"/>
      <c r="K978" s="166"/>
      <c r="L978" s="166"/>
      <c r="M978" s="166"/>
      <c r="N978" s="166"/>
      <c r="O978" s="166"/>
      <c r="P978" s="166"/>
      <c r="Q978" s="166"/>
      <c r="R978" s="166"/>
    </row>
    <row r="979" spans="1:18" ht="19.5" customHeight="1">
      <c r="A979" s="166"/>
      <c r="B979" s="166"/>
      <c r="C979" s="166"/>
      <c r="D979" s="166"/>
      <c r="E979" s="166"/>
      <c r="F979" s="166"/>
      <c r="G979" s="166"/>
      <c r="H979" s="166"/>
      <c r="I979" s="166"/>
      <c r="J979" s="166"/>
      <c r="K979" s="166"/>
      <c r="L979" s="166"/>
      <c r="M979" s="166"/>
      <c r="N979" s="166"/>
      <c r="O979" s="166"/>
      <c r="P979" s="166"/>
      <c r="Q979" s="166"/>
      <c r="R979" s="166"/>
    </row>
    <row r="980" spans="1:18" ht="19.5" customHeight="1">
      <c r="A980" s="166"/>
      <c r="B980" s="166"/>
      <c r="C980" s="166"/>
      <c r="D980" s="166"/>
      <c r="E980" s="166"/>
      <c r="F980" s="166"/>
      <c r="G980" s="166"/>
      <c r="H980" s="166"/>
      <c r="I980" s="166"/>
      <c r="J980" s="166"/>
      <c r="K980" s="166"/>
      <c r="L980" s="166"/>
      <c r="M980" s="166"/>
      <c r="N980" s="166"/>
      <c r="O980" s="166"/>
      <c r="P980" s="166"/>
      <c r="Q980" s="166"/>
      <c r="R980" s="166"/>
    </row>
    <row r="981" spans="1:18" ht="19.5" customHeight="1">
      <c r="A981" s="166"/>
      <c r="B981" s="166"/>
      <c r="C981" s="166"/>
      <c r="D981" s="166"/>
      <c r="E981" s="166"/>
      <c r="F981" s="166"/>
      <c r="G981" s="166"/>
      <c r="H981" s="166"/>
      <c r="I981" s="166"/>
      <c r="J981" s="166"/>
      <c r="K981" s="166"/>
      <c r="L981" s="166"/>
      <c r="M981" s="166"/>
      <c r="N981" s="166"/>
      <c r="O981" s="166"/>
      <c r="P981" s="166"/>
      <c r="Q981" s="166"/>
      <c r="R981" s="166"/>
    </row>
    <row r="982" spans="1:18" ht="19.5" customHeight="1">
      <c r="A982" s="166"/>
      <c r="B982" s="166"/>
      <c r="C982" s="166"/>
      <c r="D982" s="166"/>
      <c r="E982" s="166"/>
      <c r="F982" s="166"/>
      <c r="G982" s="166"/>
      <c r="H982" s="166"/>
      <c r="I982" s="166"/>
      <c r="J982" s="166"/>
      <c r="K982" s="166"/>
      <c r="L982" s="166"/>
      <c r="M982" s="166"/>
      <c r="N982" s="166"/>
      <c r="O982" s="166"/>
      <c r="P982" s="166"/>
      <c r="Q982" s="166"/>
      <c r="R982" s="166"/>
    </row>
    <row r="983" spans="1:18" ht="19.5" customHeight="1">
      <c r="A983" s="166"/>
      <c r="B983" s="166"/>
      <c r="C983" s="166"/>
      <c r="D983" s="166"/>
      <c r="E983" s="166"/>
      <c r="F983" s="166"/>
      <c r="G983" s="166"/>
      <c r="H983" s="166"/>
      <c r="I983" s="166"/>
      <c r="J983" s="166"/>
      <c r="K983" s="166"/>
      <c r="L983" s="166"/>
      <c r="M983" s="166"/>
      <c r="N983" s="166"/>
      <c r="O983" s="166"/>
      <c r="P983" s="166"/>
      <c r="Q983" s="166"/>
      <c r="R983" s="166"/>
    </row>
    <row r="984" spans="1:18" ht="19.5" customHeight="1">
      <c r="A984" s="166"/>
      <c r="B984" s="166"/>
      <c r="C984" s="166"/>
      <c r="D984" s="166"/>
      <c r="E984" s="166"/>
      <c r="F984" s="166"/>
      <c r="G984" s="166"/>
      <c r="H984" s="166"/>
      <c r="I984" s="166"/>
      <c r="J984" s="166"/>
      <c r="K984" s="166"/>
      <c r="L984" s="166"/>
      <c r="M984" s="166"/>
      <c r="N984" s="166"/>
      <c r="O984" s="166"/>
      <c r="P984" s="166"/>
      <c r="Q984" s="166"/>
      <c r="R984" s="166"/>
    </row>
    <row r="985" spans="1:18" ht="19.5" customHeight="1">
      <c r="A985" s="166"/>
      <c r="B985" s="166"/>
      <c r="C985" s="166"/>
      <c r="D985" s="166"/>
      <c r="E985" s="166"/>
      <c r="F985" s="166"/>
      <c r="G985" s="166"/>
      <c r="H985" s="166"/>
      <c r="I985" s="166"/>
      <c r="J985" s="166"/>
      <c r="K985" s="166"/>
      <c r="L985" s="166"/>
      <c r="M985" s="166"/>
      <c r="N985" s="166"/>
      <c r="O985" s="166"/>
      <c r="P985" s="166"/>
      <c r="Q985" s="166"/>
      <c r="R985" s="166"/>
    </row>
    <row r="986" spans="1:18" ht="19.5" customHeight="1">
      <c r="A986" s="166"/>
      <c r="B986" s="166"/>
      <c r="C986" s="166"/>
      <c r="D986" s="166"/>
      <c r="E986" s="166"/>
      <c r="F986" s="166"/>
      <c r="G986" s="166"/>
      <c r="H986" s="166"/>
      <c r="I986" s="166"/>
      <c r="J986" s="166"/>
      <c r="K986" s="166"/>
      <c r="L986" s="166"/>
      <c r="M986" s="166"/>
      <c r="N986" s="166"/>
      <c r="O986" s="166"/>
      <c r="P986" s="166"/>
      <c r="Q986" s="166"/>
      <c r="R986" s="166"/>
    </row>
    <row r="987" spans="1:18" ht="19.5" customHeight="1">
      <c r="A987" s="166"/>
      <c r="B987" s="166"/>
      <c r="C987" s="166"/>
      <c r="D987" s="166"/>
      <c r="E987" s="166"/>
      <c r="F987" s="166"/>
      <c r="G987" s="166"/>
      <c r="H987" s="166"/>
      <c r="I987" s="166"/>
      <c r="J987" s="166"/>
      <c r="K987" s="166"/>
      <c r="L987" s="166"/>
      <c r="M987" s="166"/>
      <c r="N987" s="166"/>
      <c r="O987" s="166"/>
      <c r="P987" s="166"/>
      <c r="Q987" s="166"/>
      <c r="R987" s="166"/>
    </row>
    <row r="988" spans="1:18" ht="19.5" customHeight="1">
      <c r="A988" s="166"/>
      <c r="B988" s="166"/>
      <c r="C988" s="166"/>
      <c r="D988" s="166"/>
      <c r="E988" s="166"/>
      <c r="F988" s="166"/>
      <c r="G988" s="166"/>
      <c r="H988" s="166"/>
      <c r="I988" s="166"/>
      <c r="J988" s="166"/>
      <c r="K988" s="166"/>
      <c r="L988" s="166"/>
      <c r="M988" s="166"/>
      <c r="N988" s="166"/>
      <c r="O988" s="166"/>
      <c r="P988" s="166"/>
      <c r="Q988" s="166"/>
      <c r="R988" s="166"/>
    </row>
    <row r="989" spans="1:18" ht="19.5" customHeight="1">
      <c r="A989" s="166"/>
      <c r="B989" s="166"/>
      <c r="C989" s="166"/>
      <c r="D989" s="166"/>
      <c r="E989" s="166"/>
      <c r="F989" s="166"/>
      <c r="G989" s="166"/>
      <c r="H989" s="166"/>
      <c r="I989" s="166"/>
      <c r="J989" s="166"/>
      <c r="K989" s="166"/>
      <c r="L989" s="166"/>
      <c r="M989" s="166"/>
      <c r="N989" s="166"/>
      <c r="O989" s="166"/>
      <c r="P989" s="166"/>
      <c r="Q989" s="166"/>
      <c r="R989" s="166"/>
    </row>
    <row r="990" spans="1:18" ht="19.5" customHeight="1">
      <c r="A990" s="166"/>
      <c r="B990" s="166"/>
      <c r="C990" s="166"/>
      <c r="D990" s="166"/>
      <c r="E990" s="166"/>
      <c r="F990" s="166"/>
      <c r="G990" s="166"/>
      <c r="H990" s="166"/>
      <c r="I990" s="166"/>
      <c r="J990" s="166"/>
      <c r="K990" s="166"/>
      <c r="L990" s="166"/>
      <c r="M990" s="166"/>
      <c r="N990" s="166"/>
      <c r="O990" s="166"/>
      <c r="P990" s="166"/>
      <c r="Q990" s="166"/>
      <c r="R990" s="166"/>
    </row>
    <row r="991" spans="1:18" ht="19.5" customHeight="1">
      <c r="A991" s="166"/>
      <c r="B991" s="166"/>
      <c r="C991" s="166"/>
      <c r="D991" s="166"/>
      <c r="E991" s="166"/>
      <c r="F991" s="166"/>
      <c r="G991" s="166"/>
      <c r="H991" s="166"/>
      <c r="I991" s="166"/>
      <c r="J991" s="166"/>
      <c r="K991" s="166"/>
      <c r="L991" s="166"/>
      <c r="M991" s="166"/>
      <c r="N991" s="166"/>
      <c r="O991" s="166"/>
      <c r="P991" s="166"/>
      <c r="Q991" s="166"/>
      <c r="R991" s="166"/>
    </row>
    <row r="992" spans="1:18" ht="19.5" customHeight="1">
      <c r="A992" s="166"/>
      <c r="B992" s="166"/>
      <c r="C992" s="166"/>
      <c r="D992" s="166"/>
      <c r="E992" s="166"/>
      <c r="F992" s="166"/>
      <c r="G992" s="166"/>
      <c r="H992" s="166"/>
      <c r="I992" s="166"/>
      <c r="J992" s="166"/>
      <c r="K992" s="166"/>
      <c r="L992" s="166"/>
      <c r="M992" s="166"/>
      <c r="N992" s="166"/>
      <c r="O992" s="166"/>
      <c r="P992" s="166"/>
      <c r="Q992" s="166"/>
      <c r="R992" s="166"/>
    </row>
    <row r="993" spans="1:18" ht="19.5" customHeight="1">
      <c r="A993" s="166"/>
      <c r="B993" s="166"/>
      <c r="C993" s="166"/>
      <c r="D993" s="166"/>
      <c r="E993" s="166"/>
      <c r="F993" s="166"/>
      <c r="G993" s="166"/>
      <c r="H993" s="166"/>
      <c r="I993" s="166"/>
      <c r="J993" s="166"/>
      <c r="K993" s="166"/>
      <c r="L993" s="166"/>
      <c r="M993" s="166"/>
      <c r="N993" s="166"/>
      <c r="O993" s="166"/>
      <c r="P993" s="166"/>
      <c r="Q993" s="166"/>
      <c r="R993" s="166"/>
    </row>
    <row r="994" spans="1:18" ht="19.5" customHeight="1">
      <c r="A994" s="166"/>
      <c r="B994" s="166"/>
      <c r="C994" s="166"/>
      <c r="D994" s="166"/>
      <c r="E994" s="166"/>
      <c r="F994" s="166"/>
      <c r="G994" s="166"/>
      <c r="H994" s="166"/>
      <c r="I994" s="166"/>
      <c r="J994" s="166"/>
      <c r="K994" s="166"/>
      <c r="L994" s="166"/>
      <c r="M994" s="166"/>
      <c r="N994" s="166"/>
      <c r="O994" s="166"/>
      <c r="P994" s="166"/>
      <c r="Q994" s="166"/>
      <c r="R994" s="166"/>
    </row>
    <row r="995" spans="1:18" ht="19.5" customHeight="1">
      <c r="A995" s="166"/>
      <c r="B995" s="166"/>
      <c r="C995" s="166"/>
      <c r="D995" s="166"/>
      <c r="E995" s="166"/>
      <c r="F995" s="166"/>
      <c r="G995" s="166"/>
      <c r="H995" s="166"/>
      <c r="I995" s="166"/>
      <c r="J995" s="166"/>
      <c r="K995" s="166"/>
      <c r="L995" s="166"/>
      <c r="M995" s="166"/>
      <c r="N995" s="166"/>
      <c r="O995" s="166"/>
      <c r="P995" s="166"/>
      <c r="Q995" s="166"/>
      <c r="R995" s="166"/>
    </row>
    <row r="996" spans="1:18" ht="19.5" customHeight="1">
      <c r="A996" s="166"/>
      <c r="B996" s="166"/>
      <c r="C996" s="166"/>
      <c r="D996" s="166"/>
      <c r="E996" s="166"/>
      <c r="F996" s="166"/>
      <c r="G996" s="166"/>
      <c r="H996" s="166"/>
      <c r="I996" s="166"/>
      <c r="J996" s="166"/>
      <c r="K996" s="166"/>
      <c r="L996" s="166"/>
      <c r="M996" s="166"/>
      <c r="N996" s="166"/>
      <c r="O996" s="166"/>
      <c r="P996" s="166"/>
      <c r="Q996" s="166"/>
      <c r="R996" s="166"/>
    </row>
    <row r="997" spans="1:18" ht="19.5" customHeight="1">
      <c r="A997" s="166"/>
      <c r="B997" s="166"/>
      <c r="C997" s="166"/>
      <c r="D997" s="166"/>
      <c r="E997" s="166"/>
      <c r="F997" s="166"/>
      <c r="G997" s="166"/>
      <c r="H997" s="166"/>
      <c r="I997" s="166"/>
      <c r="J997" s="166"/>
      <c r="K997" s="166"/>
      <c r="L997" s="166"/>
      <c r="M997" s="166"/>
      <c r="N997" s="166"/>
      <c r="O997" s="166"/>
      <c r="P997" s="166"/>
      <c r="Q997" s="166"/>
      <c r="R997" s="166"/>
    </row>
    <row r="998" spans="1:18" ht="19.5" customHeight="1">
      <c r="A998" s="166"/>
      <c r="B998" s="166"/>
      <c r="C998" s="166"/>
      <c r="D998" s="166"/>
      <c r="E998" s="166"/>
      <c r="F998" s="166"/>
      <c r="G998" s="166"/>
      <c r="H998" s="166"/>
      <c r="I998" s="166"/>
      <c r="J998" s="166"/>
      <c r="K998" s="166"/>
      <c r="L998" s="166"/>
      <c r="M998" s="166"/>
      <c r="N998" s="166"/>
      <c r="O998" s="166"/>
      <c r="P998" s="166"/>
      <c r="Q998" s="166"/>
      <c r="R998" s="166"/>
    </row>
    <row r="999" spans="1:18" ht="19.5" customHeight="1">
      <c r="A999" s="166"/>
      <c r="B999" s="166"/>
      <c r="C999" s="166"/>
      <c r="D999" s="166"/>
      <c r="E999" s="166"/>
      <c r="F999" s="166"/>
      <c r="G999" s="166"/>
      <c r="H999" s="166"/>
      <c r="I999" s="166"/>
      <c r="J999" s="166"/>
      <c r="K999" s="166"/>
      <c r="L999" s="166"/>
      <c r="M999" s="166"/>
      <c r="N999" s="166"/>
      <c r="O999" s="166"/>
      <c r="P999" s="166"/>
      <c r="Q999" s="166"/>
      <c r="R999" s="166"/>
    </row>
  </sheetData>
  <mergeCells count="3">
    <mergeCell ref="A1:C1"/>
    <mergeCell ref="A22:C22"/>
    <mergeCell ref="A17:E17"/>
  </mergeCells>
  <phoneticPr fontId="29" type="noConversion"/>
  <pageMargins left="0.59027777777777801" right="0.59027777777777801" top="0.59027777777777801" bottom="0.59027777777777801" header="0" footer="0"/>
  <pageSetup paperSize="9" scale="51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A67E3-4DFF-4683-82D7-33B7824C4E0C}">
  <sheetPr>
    <tabColor theme="8" tint="0.79998168889431442"/>
    <pageSetUpPr fitToPage="1"/>
  </sheetPr>
  <dimension ref="A1:D11"/>
  <sheetViews>
    <sheetView workbookViewId="0">
      <selection activeCell="B6" sqref="B6"/>
    </sheetView>
  </sheetViews>
  <sheetFormatPr defaultRowHeight="15.75"/>
  <cols>
    <col min="1" max="1" width="62.125" customWidth="1"/>
    <col min="3" max="3" width="11" customWidth="1"/>
    <col min="4" max="4" width="62.5" customWidth="1"/>
  </cols>
  <sheetData>
    <row r="1" spans="1:4" ht="32.25" customHeight="1" thickBot="1">
      <c r="A1" s="368" t="s">
        <v>85</v>
      </c>
      <c r="B1" s="368"/>
      <c r="C1" s="368"/>
    </row>
    <row r="2" spans="1:4" s="82" customFormat="1" ht="25.5" customHeight="1">
      <c r="A2" s="84" t="s">
        <v>87</v>
      </c>
      <c r="B2" s="85" t="s">
        <v>115</v>
      </c>
      <c r="C2" s="86" t="s">
        <v>48</v>
      </c>
      <c r="D2" s="82" t="s">
        <v>169</v>
      </c>
    </row>
    <row r="3" spans="1:4" s="82" customFormat="1" ht="40.5" customHeight="1">
      <c r="A3" s="103" t="s">
        <v>153</v>
      </c>
      <c r="B3" s="83">
        <f>COUNTIF(服務個案名冊!U3:U300, "1.轉介後拒絕")</f>
        <v>0</v>
      </c>
      <c r="C3" s="87" t="e">
        <f>B3/B11</f>
        <v>#DIV/0!</v>
      </c>
      <c r="D3" s="248" t="s">
        <v>170</v>
      </c>
    </row>
    <row r="4" spans="1:4" s="82" customFormat="1" ht="87" customHeight="1">
      <c r="A4" s="103" t="s">
        <v>178</v>
      </c>
      <c r="B4" s="83">
        <f>COUNTIF(服務個案名冊!U3:U300, "評估後無個案服務需求-具良好復原力或支持系統")</f>
        <v>0</v>
      </c>
      <c r="C4" s="87" t="e">
        <f>B4/B11</f>
        <v>#DIV/0!</v>
      </c>
      <c r="D4" s="248" t="s">
        <v>180</v>
      </c>
    </row>
    <row r="5" spans="1:4" s="82" customFormat="1" ht="40.5" customHeight="1">
      <c r="A5" s="103" t="s">
        <v>154</v>
      </c>
      <c r="B5" s="83">
        <f>COUNTIF(服務個案名冊!U3:U300, "3.被照顧者過世")</f>
        <v>0</v>
      </c>
      <c r="C5" s="87" t="e">
        <f>B5/B11</f>
        <v>#DIV/0!</v>
      </c>
    </row>
    <row r="6" spans="1:4" s="82" customFormat="1" ht="40.5" customHeight="1">
      <c r="A6" s="103" t="s">
        <v>155</v>
      </c>
      <c r="B6" s="83">
        <f>COUNTIF(服務個案名冊!U3:U300, "4.聯繫未果")</f>
        <v>0</v>
      </c>
      <c r="C6" s="87" t="e">
        <f>B6/B11</f>
        <v>#DIV/0!</v>
      </c>
      <c r="D6" s="153" t="s">
        <v>171</v>
      </c>
    </row>
    <row r="7" spans="1:4" s="82" customFormat="1" ht="40.5" customHeight="1">
      <c r="A7" s="103" t="s">
        <v>172</v>
      </c>
      <c r="B7" s="83">
        <f>COUNTIF(服務個案名冊!U3:U300, "5.居住地非服務區(轉區)")</f>
        <v>0</v>
      </c>
      <c r="C7" s="87" t="e">
        <f>B7/B11</f>
        <v>#DIV/0!</v>
      </c>
    </row>
    <row r="8" spans="1:4" s="82" customFormat="1" ht="40.5" customHeight="1">
      <c r="A8" s="103" t="s">
        <v>175</v>
      </c>
      <c r="B8" s="83">
        <f>COUNTIF(服務個案名冊!U3:U300, "6-1.評估後不符開案標準-被照顧者不符長照及身障資格")</f>
        <v>0</v>
      </c>
      <c r="C8" s="87" t="e">
        <f>B8/B11</f>
        <v>#DIV/0!</v>
      </c>
      <c r="D8" s="248" t="s">
        <v>177</v>
      </c>
    </row>
    <row r="9" spans="1:4" s="82" customFormat="1" ht="40.5" customHeight="1">
      <c r="A9" s="103" t="s">
        <v>173</v>
      </c>
      <c r="B9" s="160">
        <f>COUNTIF(服務個案名冊!U3:U300, "6-2.評估後不符開案標準-低負荷個案")</f>
        <v>0</v>
      </c>
      <c r="C9" s="87" t="e">
        <f>B9/B11</f>
        <v>#DIV/0!</v>
      </c>
      <c r="D9" s="153" t="s">
        <v>176</v>
      </c>
    </row>
    <row r="10" spans="1:4" s="82" customFormat="1" ht="42" customHeight="1">
      <c r="A10" s="103" t="s">
        <v>174</v>
      </c>
      <c r="B10" s="83">
        <f>COUNTIF(服務個案名冊!U3:U2296, "8.其他(備註說明)")</f>
        <v>0</v>
      </c>
      <c r="C10" s="87" t="e">
        <f>B10/B11</f>
        <v>#DIV/0!</v>
      </c>
      <c r="D10" s="248" t="s">
        <v>179</v>
      </c>
    </row>
    <row r="11" spans="1:4" ht="40.5" customHeight="1" thickBot="1">
      <c r="A11" s="104" t="s">
        <v>138</v>
      </c>
      <c r="B11" s="105">
        <f>SUM(B3:B10)</f>
        <v>0</v>
      </c>
      <c r="C11" s="87" t="e">
        <f>SUM(C3:C10)</f>
        <v>#DIV/0!</v>
      </c>
    </row>
  </sheetData>
  <mergeCells count="1">
    <mergeCell ref="A1:C1"/>
  </mergeCells>
  <phoneticPr fontId="29" type="noConversion"/>
  <pageMargins left="0.7" right="0.38" top="0.75" bottom="0.75" header="0.3" footer="0.3"/>
  <pageSetup paperSize="9" scale="86" orientation="landscape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EEAF6"/>
    <pageSetUpPr fitToPage="1"/>
  </sheetPr>
  <dimension ref="A1:Q997"/>
  <sheetViews>
    <sheetView zoomScale="90" zoomScaleNormal="90" workbookViewId="0">
      <selection activeCell="C7" sqref="C7"/>
    </sheetView>
  </sheetViews>
  <sheetFormatPr defaultColWidth="11.25" defaultRowHeight="15" customHeight="1"/>
  <cols>
    <col min="1" max="1" width="6.875" customWidth="1"/>
    <col min="2" max="2" width="42.75" customWidth="1"/>
    <col min="3" max="3" width="6.625" customWidth="1"/>
    <col min="4" max="4" width="11.25" customWidth="1"/>
    <col min="5" max="16" width="6.625" customWidth="1"/>
    <col min="17" max="17" width="34.25" customWidth="1"/>
    <col min="18" max="37" width="6.75" customWidth="1"/>
  </cols>
  <sheetData>
    <row r="1" spans="1:17" ht="27.75" customHeight="1">
      <c r="B1" s="368" t="s">
        <v>88</v>
      </c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</row>
    <row r="2" spans="1:17" ht="21.75" customHeight="1">
      <c r="A2" s="106" t="s">
        <v>62</v>
      </c>
      <c r="B2" s="106" t="s">
        <v>89</v>
      </c>
      <c r="C2" s="107" t="s">
        <v>56</v>
      </c>
      <c r="D2" s="108" t="s">
        <v>48</v>
      </c>
      <c r="E2" s="76" t="s">
        <v>225</v>
      </c>
      <c r="F2" s="76" t="s">
        <v>125</v>
      </c>
      <c r="G2" s="76" t="s">
        <v>126</v>
      </c>
      <c r="H2" s="76" t="s">
        <v>127</v>
      </c>
      <c r="I2" s="76" t="s">
        <v>128</v>
      </c>
      <c r="J2" s="76" t="s">
        <v>129</v>
      </c>
      <c r="K2" s="76" t="s">
        <v>130</v>
      </c>
      <c r="L2" s="76" t="s">
        <v>131</v>
      </c>
      <c r="M2" s="76" t="s">
        <v>132</v>
      </c>
      <c r="N2" s="76" t="s">
        <v>133</v>
      </c>
      <c r="O2" s="76" t="s">
        <v>134</v>
      </c>
      <c r="P2" s="76" t="s">
        <v>135</v>
      </c>
    </row>
    <row r="3" spans="1:17" ht="68.25" customHeight="1">
      <c r="A3" s="109">
        <v>1</v>
      </c>
      <c r="B3" s="110" t="s">
        <v>146</v>
      </c>
      <c r="C3" s="2">
        <f>COUNTIF(服務個案名冊!W3:W300,"1")</f>
        <v>0</v>
      </c>
      <c r="D3" s="254" t="e">
        <f>C3/C11</f>
        <v>#DIV/0!</v>
      </c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285" t="s">
        <v>226</v>
      </c>
    </row>
    <row r="4" spans="1:17" ht="76.5" customHeight="1">
      <c r="A4" s="109">
        <v>2</v>
      </c>
      <c r="B4" s="110" t="s">
        <v>147</v>
      </c>
      <c r="C4" s="2">
        <f>COUNTIF(服務個案名冊!W3:W300,"2")</f>
        <v>0</v>
      </c>
      <c r="D4" s="111" t="e">
        <f>C4/C11</f>
        <v>#DIV/0!</v>
      </c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</row>
    <row r="5" spans="1:17" ht="42" customHeight="1">
      <c r="A5" s="109">
        <v>3</v>
      </c>
      <c r="B5" s="110" t="s">
        <v>148</v>
      </c>
      <c r="C5" s="164">
        <f>COUNTIF(服務個案名冊!W3:W300,"3)")</f>
        <v>0</v>
      </c>
      <c r="D5" s="111" t="e">
        <f>C5/C11</f>
        <v>#DIV/0!</v>
      </c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</row>
    <row r="6" spans="1:17" ht="40.5" customHeight="1">
      <c r="A6" s="109">
        <v>4</v>
      </c>
      <c r="B6" s="110" t="s">
        <v>149</v>
      </c>
      <c r="C6" s="2">
        <f>COUNTIF(服務個案名冊!W3:W300,"4")</f>
        <v>0</v>
      </c>
      <c r="D6" s="111" t="e">
        <f>C6/C11</f>
        <v>#DIV/0!</v>
      </c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</row>
    <row r="7" spans="1:17" ht="24.75" customHeight="1">
      <c r="A7" s="109">
        <v>5</v>
      </c>
      <c r="B7" s="110" t="s">
        <v>150</v>
      </c>
      <c r="C7" s="2">
        <f>COUNTIF(服務個案名冊!W3:W300,"5")</f>
        <v>0</v>
      </c>
      <c r="D7" s="111" t="e">
        <f>C7/C11</f>
        <v>#DIV/0!</v>
      </c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</row>
    <row r="8" spans="1:17" ht="24" customHeight="1">
      <c r="A8" s="109">
        <v>6</v>
      </c>
      <c r="B8" s="110" t="s">
        <v>151</v>
      </c>
      <c r="C8" s="2">
        <f>COUNTIF(服務個案名冊!W3:W300,"6")</f>
        <v>0</v>
      </c>
      <c r="D8" s="111" t="e">
        <f>C8/C11</f>
        <v>#DIV/0!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</row>
    <row r="9" spans="1:17" ht="58.5" customHeight="1">
      <c r="A9" s="109">
        <v>7</v>
      </c>
      <c r="B9" s="110" t="s">
        <v>156</v>
      </c>
      <c r="C9" s="164">
        <f>COUNTIF(服務個案名冊!W3:W300,"7")</f>
        <v>0</v>
      </c>
      <c r="D9" s="111" t="e">
        <f>C9/C11</f>
        <v>#DIV/0!</v>
      </c>
      <c r="E9" s="81"/>
      <c r="F9" s="81"/>
      <c r="G9" s="81"/>
      <c r="H9" s="81"/>
      <c r="I9" s="165"/>
      <c r="J9" s="81"/>
      <c r="K9" s="81"/>
      <c r="L9" s="81"/>
      <c r="M9" s="81"/>
      <c r="N9" s="81"/>
      <c r="O9" s="81"/>
      <c r="P9" s="81"/>
    </row>
    <row r="10" spans="1:17" ht="21.75" customHeight="1">
      <c r="A10" s="109">
        <v>8</v>
      </c>
      <c r="B10" s="110" t="s">
        <v>152</v>
      </c>
      <c r="C10" s="2">
        <f>COUNTIF(服務個案名冊!W3:W300,"8")</f>
        <v>0</v>
      </c>
      <c r="D10" s="111" t="e">
        <f>C10/C11</f>
        <v>#DIV/0!</v>
      </c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</row>
    <row r="11" spans="1:17" s="114" customFormat="1" ht="21.75" customHeight="1">
      <c r="A11" s="113"/>
      <c r="B11" s="113" t="s">
        <v>139</v>
      </c>
      <c r="C11" s="112">
        <f>SUM(C3:C10)</f>
        <v>0</v>
      </c>
      <c r="D11" s="115" t="e">
        <f>SUM(D3:D10)</f>
        <v>#DIV/0!</v>
      </c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</row>
    <row r="12" spans="1:17" ht="16.5" customHeight="1"/>
    <row r="13" spans="1:17" ht="16.5" customHeight="1"/>
    <row r="14" spans="1:17" ht="16.5" customHeight="1"/>
    <row r="15" spans="1:17" ht="16.5" customHeight="1"/>
    <row r="16" spans="1:17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</sheetData>
  <mergeCells count="1">
    <mergeCell ref="B1:P1"/>
  </mergeCells>
  <phoneticPr fontId="29" type="noConversion"/>
  <pageMargins left="0.59055118110236227" right="0.31" top="0.59055118110236227" bottom="0.59055118110236227" header="0" footer="0"/>
  <pageSetup paperSize="9" scale="6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D6382-25B7-4B3B-B0DF-65F64122FC6A}">
  <sheetPr>
    <tabColor theme="9" tint="0.79998168889431442"/>
    <pageSetUpPr fitToPage="1"/>
  </sheetPr>
  <dimension ref="A1:S12"/>
  <sheetViews>
    <sheetView tabSelected="1" view="pageBreakPreview" zoomScale="80" zoomScaleNormal="100" zoomScaleSheetLayoutView="80" workbookViewId="0">
      <selection activeCell="R4" sqref="R4"/>
    </sheetView>
  </sheetViews>
  <sheetFormatPr defaultRowHeight="15.75"/>
  <cols>
    <col min="1" max="1" width="7.875" customWidth="1"/>
    <col min="2" max="2" width="11.25" style="68" customWidth="1"/>
    <col min="3" max="4" width="6.625" style="100" customWidth="1"/>
    <col min="5" max="5" width="35.25" style="100" customWidth="1"/>
    <col min="6" max="15" width="7.25" style="100" customWidth="1"/>
    <col min="16" max="17" width="7.25" customWidth="1"/>
    <col min="18" max="18" width="48.75" customWidth="1"/>
  </cols>
  <sheetData>
    <row r="1" spans="1:19" s="78" customFormat="1" ht="49.5" customHeight="1">
      <c r="A1" s="371" t="s">
        <v>114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</row>
    <row r="2" spans="1:19" s="78" customFormat="1" ht="21" customHeight="1">
      <c r="A2" s="373" t="s">
        <v>91</v>
      </c>
      <c r="B2" s="372" t="s">
        <v>137</v>
      </c>
      <c r="C2" s="372"/>
      <c r="D2" s="372"/>
      <c r="E2" s="372"/>
      <c r="F2" s="372" t="s">
        <v>140</v>
      </c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161"/>
    </row>
    <row r="3" spans="1:19" ht="19.5">
      <c r="A3" s="373"/>
      <c r="B3" s="101" t="s">
        <v>136</v>
      </c>
      <c r="C3" s="101" t="s">
        <v>92</v>
      </c>
      <c r="D3" s="101" t="s">
        <v>90</v>
      </c>
      <c r="E3" s="101" t="s">
        <v>123</v>
      </c>
      <c r="F3" s="102" t="s">
        <v>124</v>
      </c>
      <c r="G3" s="102" t="s">
        <v>125</v>
      </c>
      <c r="H3" s="102" t="s">
        <v>126</v>
      </c>
      <c r="I3" s="102" t="s">
        <v>127</v>
      </c>
      <c r="J3" s="102" t="s">
        <v>128</v>
      </c>
      <c r="K3" s="102" t="s">
        <v>129</v>
      </c>
      <c r="L3" s="102" t="s">
        <v>130</v>
      </c>
      <c r="M3" s="102" t="s">
        <v>131</v>
      </c>
      <c r="N3" s="102" t="s">
        <v>132</v>
      </c>
      <c r="O3" s="102" t="s">
        <v>133</v>
      </c>
      <c r="P3" s="102" t="s">
        <v>134</v>
      </c>
      <c r="Q3" s="102" t="s">
        <v>135</v>
      </c>
      <c r="R3" s="252" t="s">
        <v>112</v>
      </c>
    </row>
    <row r="4" spans="1:19" s="80" customFormat="1" ht="50.25" customHeight="1">
      <c r="A4" s="162" t="s">
        <v>100</v>
      </c>
      <c r="B4" s="162"/>
      <c r="C4" s="117"/>
      <c r="D4" s="117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79" t="s">
        <v>229</v>
      </c>
    </row>
    <row r="5" spans="1:19" s="80" customFormat="1" ht="50.25" customHeight="1">
      <c r="A5" s="162" t="s">
        <v>101</v>
      </c>
      <c r="B5" s="162"/>
      <c r="C5" s="117"/>
      <c r="D5" s="117"/>
      <c r="E5" s="116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79" t="s">
        <v>230</v>
      </c>
    </row>
    <row r="6" spans="1:19" s="80" customFormat="1" ht="50.25" customHeight="1">
      <c r="A6" s="162" t="s">
        <v>93</v>
      </c>
      <c r="B6" s="162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79" t="s">
        <v>231</v>
      </c>
    </row>
    <row r="7" spans="1:19" s="80" customFormat="1" ht="50.25" customHeight="1">
      <c r="A7" s="162" t="s">
        <v>94</v>
      </c>
      <c r="B7" s="162"/>
      <c r="C7" s="117"/>
      <c r="D7" s="117"/>
      <c r="E7" s="116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79" t="s">
        <v>232</v>
      </c>
    </row>
    <row r="8" spans="1:19" s="80" customFormat="1" ht="50.25" customHeight="1">
      <c r="A8" s="162" t="s">
        <v>95</v>
      </c>
      <c r="B8" s="162"/>
      <c r="C8" s="117"/>
      <c r="D8" s="117"/>
      <c r="E8" s="116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79" t="s">
        <v>233</v>
      </c>
    </row>
    <row r="9" spans="1:19" s="80" customFormat="1" ht="50.25" customHeight="1">
      <c r="A9" s="162" t="s">
        <v>96</v>
      </c>
      <c r="B9" s="162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79" t="s">
        <v>234</v>
      </c>
    </row>
    <row r="10" spans="1:19" s="80" customFormat="1" ht="50.25" customHeight="1">
      <c r="A10" s="162" t="s">
        <v>97</v>
      </c>
      <c r="B10" s="162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79" t="s">
        <v>235</v>
      </c>
    </row>
    <row r="11" spans="1:19" s="80" customFormat="1" ht="50.25" customHeight="1">
      <c r="A11" s="162" t="s">
        <v>98</v>
      </c>
      <c r="B11" s="162"/>
      <c r="C11" s="120"/>
      <c r="D11" s="120"/>
      <c r="E11" s="121"/>
      <c r="F11" s="162"/>
      <c r="G11" s="162"/>
      <c r="H11" s="162"/>
      <c r="I11" s="120"/>
      <c r="J11" s="117"/>
      <c r="K11" s="117"/>
      <c r="L11" s="117"/>
      <c r="M11" s="117"/>
      <c r="N11" s="117"/>
      <c r="O11" s="117"/>
      <c r="P11" s="117"/>
      <c r="Q11" s="117"/>
      <c r="R11" s="79" t="s">
        <v>236</v>
      </c>
    </row>
    <row r="12" spans="1:19" ht="31.5" customHeight="1">
      <c r="A12" s="370" t="s">
        <v>99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64"/>
    </row>
  </sheetData>
  <mergeCells count="5">
    <mergeCell ref="A12:R12"/>
    <mergeCell ref="A1:R1"/>
    <mergeCell ref="B2:E2"/>
    <mergeCell ref="F2:Q2"/>
    <mergeCell ref="A2:A3"/>
  </mergeCells>
  <phoneticPr fontId="32" type="noConversion"/>
  <pageMargins left="0.59055118110236227" right="0.2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3</vt:i4>
      </vt:variant>
    </vt:vector>
  </HeadingPairs>
  <TitlesOfParts>
    <vt:vector size="10" baseType="lpstr">
      <vt:lpstr>填寫說明</vt:lpstr>
      <vt:lpstr>oo月報表</vt:lpstr>
      <vt:lpstr>服務個案名冊</vt:lpstr>
      <vt:lpstr>相關統計</vt:lpstr>
      <vt:lpstr>未開案統計</vt:lpstr>
      <vt:lpstr>結案統計</vt:lpstr>
      <vt:lpstr>資源轉介情形</vt:lpstr>
      <vt:lpstr>oo月報表!Print_Area</vt:lpstr>
      <vt:lpstr>服務個案名冊!Print_Area</vt:lpstr>
      <vt:lpstr>oo月報表!Print_Titles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PC_04</dc:creator>
  <cp:lastModifiedBy>鍾喬涵</cp:lastModifiedBy>
  <cp:lastPrinted>2026-01-20T03:32:53Z</cp:lastPrinted>
  <dcterms:created xsi:type="dcterms:W3CDTF">2023-02-01T03:05:00Z</dcterms:created>
  <dcterms:modified xsi:type="dcterms:W3CDTF">2026-01-20T03:36:58Z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1028-10.8.0.6003</vt:lpwstr>
  </property>
</Properties>
</file>